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20" windowHeight="11985" activeTab="0"/>
  </bookViews>
  <sheets>
    <sheet name="investicije" sheetId="1" r:id="rId1"/>
    <sheet name="kapitalne pomoći" sheetId="2" r:id="rId2"/>
    <sheet name="Struktura financiranja" sheetId="3" r:id="rId3"/>
  </sheets>
  <definedNames/>
  <calcPr fullCalcOnLoad="1"/>
</workbook>
</file>

<file path=xl/sharedStrings.xml><?xml version="1.0" encoding="utf-8"?>
<sst xmlns="http://schemas.openxmlformats.org/spreadsheetml/2006/main" count="169" uniqueCount="108">
  <si>
    <t>REPUBLIKA HRVATSKA</t>
  </si>
  <si>
    <t>Krapinsko-zagorska županija</t>
  </si>
  <si>
    <t>Županijska skupština</t>
  </si>
  <si>
    <t>O P I S</t>
  </si>
  <si>
    <t>1.</t>
  </si>
  <si>
    <t>- decentralizirana sredstva</t>
  </si>
  <si>
    <t>2.</t>
  </si>
  <si>
    <t>DODATNA ULAGANJA U ZDRAVSTVU (građevinski objekti)</t>
  </si>
  <si>
    <t>- vlastita sredstva</t>
  </si>
  <si>
    <t>3.</t>
  </si>
  <si>
    <t>- sredstva JLS</t>
  </si>
  <si>
    <t>4.</t>
  </si>
  <si>
    <t>5.</t>
  </si>
  <si>
    <t>6.</t>
  </si>
  <si>
    <t>7.</t>
  </si>
  <si>
    <t>OPREMA - VRTIĆ I MALA ŠKOLA</t>
  </si>
  <si>
    <t>- sredstva državnog proračuna</t>
  </si>
  <si>
    <t>8.</t>
  </si>
  <si>
    <t>9.</t>
  </si>
  <si>
    <t>10.</t>
  </si>
  <si>
    <t>OPREMA KZŽ</t>
  </si>
  <si>
    <t>11.</t>
  </si>
  <si>
    <t>DODATNA ULAGANJA KZŽ (građevinski objekti)</t>
  </si>
  <si>
    <t>12.</t>
  </si>
  <si>
    <t>OPREMA ZA J.U. ZA UPRAV. ZAŠ. PRIR. VRIJ. NA PODR. KZŽ</t>
  </si>
  <si>
    <t>13.</t>
  </si>
  <si>
    <t>OPREMA ZA ZAVOD ZA PROSTORNO UREĐENJE KZŽ</t>
  </si>
  <si>
    <t>UKUPNO INVESTICIJE</t>
  </si>
  <si>
    <t>KAPITALNE POMOĆI I DONACIJE U POLJOPRIVREDI</t>
  </si>
  <si>
    <t>KAPITALNE POMOĆI - ZAŠTITA OKOLIŠA I GRADIT.</t>
  </si>
  <si>
    <t>- Fond za zaštitu okoliša i energetsku učinkovitost</t>
  </si>
  <si>
    <t>KAPITALNE POMOĆI I DONACIJE U ŠKOLSTVU</t>
  </si>
  <si>
    <t>KAPITALNE POMOĆI I DONACIJE U KULTURI</t>
  </si>
  <si>
    <t>UKUPNO KAPITALNE POMOĆI I DONACIJE</t>
  </si>
  <si>
    <t>br.</t>
  </si>
  <si>
    <t xml:space="preserve">Red. </t>
  </si>
  <si>
    <t>PLAN</t>
  </si>
  <si>
    <t>SVEUKUPNO INVESTICIJE I KAPITALNE POMOĆI I DON.</t>
  </si>
  <si>
    <t>DECENTRALIZIRANA SREDSTVA</t>
  </si>
  <si>
    <t>VLASTITA SREDSTVA</t>
  </si>
  <si>
    <t>SREDSTVA FZOEU-a</t>
  </si>
  <si>
    <t>SREDSTVA JEDINICA LOKALNE SAMOUPRAVE</t>
  </si>
  <si>
    <t>SREDSTVA DRŽAVNOG PRORAČUNA</t>
  </si>
  <si>
    <t>KAPITALNE POMOĆI I DONACIJE</t>
  </si>
  <si>
    <t>POLJOPRIVREDA</t>
  </si>
  <si>
    <t>KOMUNALNA INFRASTRUKTURA</t>
  </si>
  <si>
    <t>ZAŠTITA OKOLIŠA</t>
  </si>
  <si>
    <t>ŠKOLSTVO</t>
  </si>
  <si>
    <t>KULTURA</t>
  </si>
  <si>
    <t xml:space="preserve">PLAN </t>
  </si>
  <si>
    <t>GOSPODARSTVO</t>
  </si>
  <si>
    <t>vlastitia sredstva</t>
  </si>
  <si>
    <t>2015.</t>
  </si>
  <si>
    <t>KAPITALNE POMOĆI - EU POSLOVI</t>
  </si>
  <si>
    <t>EU POSLOVI</t>
  </si>
  <si>
    <t>STRUKTURA IZVORA FINANCIRANJA</t>
  </si>
  <si>
    <t>- sredstva Ministarstva (OŠ K.T.)</t>
  </si>
  <si>
    <t>UKUPNO KAPITALNE POMOĆI,  DONACIJE I INVESTICIJE</t>
  </si>
  <si>
    <t>KAPITALNE POMOĆI - PROMET, KOMU. INFRASTR.- VODOOPSKR</t>
  </si>
  <si>
    <t xml:space="preserve">ZDRAVSTVO </t>
  </si>
  <si>
    <t xml:space="preserve">ŠKOLSTVO </t>
  </si>
  <si>
    <t>SREDSTVA ZA RAD UPRAVNIH TIJELA</t>
  </si>
  <si>
    <t xml:space="preserve">PRORAČUNSKI KORISNICI </t>
  </si>
  <si>
    <t>I IZMJENA PLANA</t>
  </si>
  <si>
    <t>- vlastita sredstva (oprema, strojevi, uređaji, prava,programi)</t>
  </si>
  <si>
    <t>II IZMJENA PLANA</t>
  </si>
  <si>
    <t>- decentralizirana sredstva - prijevozna sredstva</t>
  </si>
  <si>
    <t>OPREMA ZA ZDRAVSTVO, PRAVA I PRIJEVOZNA SREDSTVA</t>
  </si>
  <si>
    <t>- decentralizirana sredstva - medicinska i laboratorijska oprema</t>
  </si>
  <si>
    <t>- decentralizirana sredstva - uredska oprema i namještaj</t>
  </si>
  <si>
    <t>Energetski centar Bračak - izovr financiranja Fond</t>
  </si>
  <si>
    <t>KAPITALNE POMOĆI  I DONACIJE U GOSPODARSTVU I PROMETU</t>
  </si>
  <si>
    <t>-vlastita sredstva</t>
  </si>
  <si>
    <t>- opći prihodi i primici KZŽ (oprema, strojevi, uređaji, prava,programi)</t>
  </si>
  <si>
    <t>energetska obnova škola opći prihodi i primici KZŽ</t>
  </si>
  <si>
    <t>energetska obnova škola opći Ministarstvo</t>
  </si>
  <si>
    <t>energetska obnova škola - FOND</t>
  </si>
  <si>
    <t>decentralizacija</t>
  </si>
  <si>
    <t>opći prihodi KZŽ</t>
  </si>
  <si>
    <t>decentralizirana sredstva - osnovne škole</t>
  </si>
  <si>
    <t>decentralizirana sredsrtva - srednje škole</t>
  </si>
  <si>
    <t>DODATNA ULAGANJA NA GRAĐEVINSKIM OBJEKTIMA (kto 4511)</t>
  </si>
  <si>
    <t xml:space="preserve"> - vlastita sredstva (poduzetnički inkubator, adaptacija zgrade KZŽ) (kto 4264)</t>
  </si>
  <si>
    <t>RAZLIKA (investicija tekuće godine u odnosu na prethodu)</t>
  </si>
  <si>
    <t>OSTALI IZVORI (posebne namjene, EU fondovi, vlastita sredstva pročaunskih korisnika)</t>
  </si>
  <si>
    <t>-14.152.804</t>
  </si>
  <si>
    <t>I. IZMJENA PLANA za 2016.</t>
  </si>
  <si>
    <t>2016.</t>
  </si>
  <si>
    <t xml:space="preserve"> - decentralizirana sredstva - osnovne škole</t>
  </si>
  <si>
    <t xml:space="preserve"> - decentralizirana sredstva   - srednje škole </t>
  </si>
  <si>
    <t xml:space="preserve"> - decentralizirana sredstva - ulaganje u ostalu opremu, knjige </t>
  </si>
  <si>
    <t xml:space="preserve">IZGRADNJA, ADAPT. I DOGR. ŠKOLSKIH OBJEKATA - O.Š. </t>
  </si>
  <si>
    <t>OPREMA-OSNOVNE ŠKOLE</t>
  </si>
  <si>
    <t>OPREMA - SREDNJE ŠKOLE I UČENIČKI DOM</t>
  </si>
  <si>
    <t>OPREMA ZA ŠKOLE I ULAG. U RAČ. PROGRAME, POMAGALA</t>
  </si>
  <si>
    <t>IZGRADNJA, ADAPT. I DOGR. ŠKOLSKIH OBJEKATA - S.Š.</t>
  </si>
  <si>
    <t xml:space="preserve">DODATNA ULAGANJA U OSTALU NEFINANCIJSKU IMOVINU </t>
  </si>
  <si>
    <t>- sredstva Ministarstva (oprema centra Radoboj)</t>
  </si>
  <si>
    <t>- vlastiti prihodi</t>
  </si>
  <si>
    <t>RAZLIKA (kapitalne pomoći tekuće godine u odnosu na prethodnu)</t>
  </si>
  <si>
    <t xml:space="preserve"> I. IZMJENA PLANA  RAZVOJNIH PROGRAMA - KAPITALNE POMOĆI I DONACIJE  </t>
  </si>
  <si>
    <t xml:space="preserve">I. IZMJENA PLANA  RAZVOJNIH PROGRAMA - INVESTICIJE </t>
  </si>
  <si>
    <t>I. IZMJENA PRORAČUNA 2016. GODINE</t>
  </si>
  <si>
    <t>14.</t>
  </si>
  <si>
    <t>prijevozna sredstva u cestovnom prometu (vlastita sredstva)</t>
  </si>
  <si>
    <t>EC BRAČAK</t>
  </si>
  <si>
    <t>PLAN              2016.</t>
  </si>
  <si>
    <t xml:space="preserve">Red. br. </t>
  </si>
</sst>
</file>

<file path=xl/styles.xml><?xml version="1.0" encoding="utf-8"?>
<styleSheet xmlns="http://schemas.openxmlformats.org/spreadsheetml/2006/main">
  <numFmts count="1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14.&quot;"/>
    <numFmt numFmtId="165" formatCode="#,##0.0"/>
    <numFmt numFmtId="166" formatCode="_-* #,##0.0\ _k_n_-;\-* #,##0.0\ _k_n_-;_-* &quot;-&quot;??\ _k_n_-;_-@_-"/>
    <numFmt numFmtId="167" formatCode="_-* #,##0\ _k_n_-;\-* #,##0\ _k_n_-;_-* &quot;-&quot;??\ _k_n_-;_-@_-"/>
    <numFmt numFmtId="168" formatCode="_-* #,##0.000\ _k_n_-;\-* #,##0.000\ _k_n_-;_-* &quot;-&quot;??\ _k_n_-;_-@_-"/>
    <numFmt numFmtId="169" formatCode="_-* #,##0.0000\ _k_n_-;\-* #,##0.0000\ _k_n_-;_-* &quot;-&quot;??\ _k_n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52">
    <font>
      <sz val="10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sz val="12"/>
      <name val="Arial"/>
      <family val="2"/>
    </font>
    <font>
      <b/>
      <sz val="11"/>
      <name val="Times New Roman"/>
      <family val="1"/>
    </font>
    <font>
      <sz val="10"/>
      <name val="Calibri"/>
      <family val="2"/>
    </font>
    <font>
      <b/>
      <sz val="12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Times New Roman"/>
      <family val="1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Times New Roman"/>
      <family val="1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5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33" borderId="10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3" fontId="4" fillId="0" borderId="13" xfId="0" applyNumberFormat="1" applyFont="1" applyBorder="1" applyAlignment="1">
      <alignment horizontal="right" vertical="center"/>
    </xf>
    <xf numFmtId="3" fontId="2" fillId="0" borderId="14" xfId="0" applyNumberFormat="1" applyFont="1" applyBorder="1" applyAlignment="1">
      <alignment horizontal="right" vertical="center"/>
    </xf>
    <xf numFmtId="3" fontId="4" fillId="0" borderId="14" xfId="0" applyNumberFormat="1" applyFont="1" applyBorder="1" applyAlignment="1">
      <alignment horizontal="right" vertical="center"/>
    </xf>
    <xf numFmtId="3" fontId="2" fillId="0" borderId="14" xfId="0" applyNumberFormat="1" applyFont="1" applyBorder="1" applyAlignment="1">
      <alignment horizontal="right"/>
    </xf>
    <xf numFmtId="3" fontId="4" fillId="33" borderId="14" xfId="0" applyNumberFormat="1" applyFont="1" applyFill="1" applyBorder="1" applyAlignment="1">
      <alignment horizontal="right" vertical="center"/>
    </xf>
    <xf numFmtId="49" fontId="4" fillId="33" borderId="10" xfId="0" applyNumberFormat="1" applyFont="1" applyFill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/>
    </xf>
    <xf numFmtId="0" fontId="4" fillId="35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 wrapText="1"/>
    </xf>
    <xf numFmtId="0" fontId="7" fillId="36" borderId="17" xfId="0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4" fillId="33" borderId="18" xfId="0" applyFont="1" applyFill="1" applyBorder="1" applyAlignment="1">
      <alignment vertical="center"/>
    </xf>
    <xf numFmtId="43" fontId="0" fillId="35" borderId="19" xfId="42" applyFill="1" applyBorder="1" applyAlignment="1">
      <alignment horizontal="right" vertical="distributed"/>
    </xf>
    <xf numFmtId="43" fontId="0" fillId="0" borderId="19" xfId="42" applyBorder="1" applyAlignment="1">
      <alignment horizontal="right" vertical="distributed"/>
    </xf>
    <xf numFmtId="43" fontId="7" fillId="35" borderId="10" xfId="42" applyFont="1" applyFill="1" applyBorder="1" applyAlignment="1">
      <alignment horizontal="right" vertical="distributed"/>
    </xf>
    <xf numFmtId="43" fontId="7" fillId="0" borderId="19" xfId="42" applyFont="1" applyBorder="1" applyAlignment="1">
      <alignment horizontal="right" vertical="distributed"/>
    </xf>
    <xf numFmtId="0" fontId="2" fillId="0" borderId="20" xfId="0" applyFont="1" applyBorder="1" applyAlignment="1">
      <alignment horizontal="center" vertical="center"/>
    </xf>
    <xf numFmtId="43" fontId="7" fillId="0" borderId="20" xfId="42" applyFont="1" applyBorder="1" applyAlignment="1">
      <alignment horizontal="center" vertical="justify"/>
    </xf>
    <xf numFmtId="43" fontId="7" fillId="0" borderId="20" xfId="42" applyFont="1" applyBorder="1" applyAlignment="1">
      <alignment horizontal="center"/>
    </xf>
    <xf numFmtId="43" fontId="7" fillId="33" borderId="20" xfId="42" applyFont="1" applyFill="1" applyBorder="1" applyAlignment="1">
      <alignment horizontal="center" vertical="center"/>
    </xf>
    <xf numFmtId="3" fontId="2" fillId="34" borderId="14" xfId="0" applyNumberFormat="1" applyFont="1" applyFill="1" applyBorder="1" applyAlignment="1">
      <alignment horizontal="right" vertical="center"/>
    </xf>
    <xf numFmtId="49" fontId="49" fillId="33" borderId="19" xfId="0" applyNumberFormat="1" applyFont="1" applyFill="1" applyBorder="1" applyAlignment="1">
      <alignment vertical="center"/>
    </xf>
    <xf numFmtId="43" fontId="0" fillId="0" borderId="19" xfId="42" applyFont="1" applyBorder="1" applyAlignment="1">
      <alignment horizontal="right" vertical="distributed"/>
    </xf>
    <xf numFmtId="43" fontId="0" fillId="33" borderId="19" xfId="42" applyFont="1" applyFill="1" applyBorder="1" applyAlignment="1">
      <alignment horizontal="right" vertical="distributed"/>
    </xf>
    <xf numFmtId="0" fontId="4" fillId="33" borderId="15" xfId="0" applyFont="1" applyFill="1" applyBorder="1" applyAlignment="1">
      <alignment horizontal="center" vertical="justify"/>
    </xf>
    <xf numFmtId="0" fontId="4" fillId="33" borderId="21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43" fontId="50" fillId="0" borderId="20" xfId="42" applyFont="1" applyBorder="1" applyAlignment="1">
      <alignment horizontal="center" vertical="justify"/>
    </xf>
    <xf numFmtId="0" fontId="51" fillId="0" borderId="20" xfId="0" applyFont="1" applyBorder="1" applyAlignment="1">
      <alignment horizontal="center" vertical="justify"/>
    </xf>
    <xf numFmtId="43" fontId="0" fillId="35" borderId="19" xfId="42" applyFont="1" applyFill="1" applyBorder="1" applyAlignment="1">
      <alignment horizontal="right" vertical="distributed"/>
    </xf>
    <xf numFmtId="3" fontId="4" fillId="34" borderId="14" xfId="0" applyNumberFormat="1" applyFont="1" applyFill="1" applyBorder="1" applyAlignment="1">
      <alignment horizontal="right" vertical="center"/>
    </xf>
    <xf numFmtId="43" fontId="0" fillId="0" borderId="0" xfId="0" applyNumberFormat="1" applyAlignment="1">
      <alignment/>
    </xf>
    <xf numFmtId="49" fontId="2" fillId="0" borderId="10" xfId="0" applyNumberFormat="1" applyFont="1" applyBorder="1" applyAlignment="1">
      <alignment vertical="center"/>
    </xf>
    <xf numFmtId="167" fontId="0" fillId="0" borderId="0" xfId="42" applyNumberFormat="1" applyAlignment="1">
      <alignment/>
    </xf>
    <xf numFmtId="0" fontId="2" fillId="35" borderId="10" xfId="0" applyFont="1" applyFill="1" applyBorder="1" applyAlignment="1">
      <alignment horizontal="center" vertical="center"/>
    </xf>
    <xf numFmtId="0" fontId="51" fillId="0" borderId="0" xfId="0" applyFont="1" applyAlignment="1">
      <alignment/>
    </xf>
    <xf numFmtId="3" fontId="2" fillId="0" borderId="14" xfId="0" applyNumberFormat="1" applyFont="1" applyBorder="1" applyAlignment="1">
      <alignment horizontal="right" vertical="center"/>
    </xf>
    <xf numFmtId="3" fontId="4" fillId="0" borderId="14" xfId="0" applyNumberFormat="1" applyFont="1" applyBorder="1" applyAlignment="1">
      <alignment horizontal="right" vertical="center"/>
    </xf>
    <xf numFmtId="167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3" fontId="4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3" fontId="4" fillId="35" borderId="10" xfId="0" applyNumberFormat="1" applyFont="1" applyFill="1" applyBorder="1" applyAlignment="1">
      <alignment vertical="center"/>
    </xf>
    <xf numFmtId="167" fontId="7" fillId="33" borderId="23" xfId="42" applyNumberFormat="1" applyFont="1" applyFill="1" applyBorder="1" applyAlignment="1">
      <alignment vertical="center"/>
    </xf>
    <xf numFmtId="3" fontId="4" fillId="33" borderId="14" xfId="0" applyNumberFormat="1" applyFont="1" applyFill="1" applyBorder="1" applyAlignment="1">
      <alignment vertical="center"/>
    </xf>
    <xf numFmtId="0" fontId="0" fillId="0" borderId="24" xfId="0" applyFont="1" applyBorder="1" applyAlignment="1">
      <alignment horizontal="right" vertical="center"/>
    </xf>
    <xf numFmtId="0" fontId="0" fillId="0" borderId="25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49" fontId="2" fillId="35" borderId="19" xfId="0" applyNumberFormat="1" applyFont="1" applyFill="1" applyBorder="1" applyAlignment="1">
      <alignment vertical="center"/>
    </xf>
    <xf numFmtId="3" fontId="4" fillId="35" borderId="26" xfId="0" applyNumberFormat="1" applyFont="1" applyFill="1" applyBorder="1" applyAlignment="1">
      <alignment vertical="center"/>
    </xf>
    <xf numFmtId="167" fontId="7" fillId="33" borderId="19" xfId="42" applyNumberFormat="1" applyFont="1" applyFill="1" applyBorder="1" applyAlignment="1">
      <alignment horizontal="right" vertical="justify"/>
    </xf>
    <xf numFmtId="0" fontId="4" fillId="33" borderId="11" xfId="0" applyFont="1" applyFill="1" applyBorder="1" applyAlignment="1">
      <alignment horizontal="center" vertical="justify"/>
    </xf>
    <xf numFmtId="0" fontId="4" fillId="33" borderId="27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right" vertical="center"/>
    </xf>
    <xf numFmtId="0" fontId="2" fillId="0" borderId="25" xfId="0" applyFont="1" applyBorder="1" applyAlignment="1">
      <alignment horizontal="right" vertical="center"/>
    </xf>
    <xf numFmtId="3" fontId="51" fillId="0" borderId="0" xfId="0" applyNumberFormat="1" applyFont="1" applyAlignment="1">
      <alignment/>
    </xf>
    <xf numFmtId="3" fontId="7" fillId="0" borderId="20" xfId="42" applyNumberFormat="1" applyFont="1" applyBorder="1" applyAlignment="1">
      <alignment horizontal="right" vertical="justify"/>
    </xf>
    <xf numFmtId="3" fontId="7" fillId="0" borderId="20" xfId="42" applyNumberFormat="1" applyFont="1" applyBorder="1" applyAlignment="1">
      <alignment horizontal="right" vertical="distributed"/>
    </xf>
    <xf numFmtId="3" fontId="7" fillId="0" borderId="20" xfId="42" applyNumberFormat="1" applyFont="1" applyBorder="1" applyAlignment="1">
      <alignment horizontal="right"/>
    </xf>
    <xf numFmtId="3" fontId="51" fillId="0" borderId="20" xfId="0" applyNumberFormat="1" applyFont="1" applyBorder="1" applyAlignment="1">
      <alignment horizontal="right" vertical="justify"/>
    </xf>
    <xf numFmtId="3" fontId="50" fillId="0" borderId="20" xfId="42" applyNumberFormat="1" applyFont="1" applyBorder="1" applyAlignment="1">
      <alignment horizontal="right" vertical="justify"/>
    </xf>
    <xf numFmtId="3" fontId="7" fillId="33" borderId="20" xfId="42" applyNumberFormat="1" applyFont="1" applyFill="1" applyBorder="1" applyAlignment="1">
      <alignment horizontal="right" vertical="center"/>
    </xf>
    <xf numFmtId="49" fontId="2" fillId="0" borderId="10" xfId="0" applyNumberFormat="1" applyFont="1" applyBorder="1" applyAlignment="1">
      <alignment vertical="center"/>
    </xf>
    <xf numFmtId="49" fontId="2" fillId="0" borderId="19" xfId="0" applyNumberFormat="1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8" xfId="0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164" fontId="2" fillId="0" borderId="28" xfId="0" applyNumberFormat="1" applyFont="1" applyBorder="1" applyAlignment="1">
      <alignment horizontal="center" vertical="center"/>
    </xf>
    <xf numFmtId="164" fontId="2" fillId="0" borderId="29" xfId="0" applyNumberFormat="1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2" fillId="0" borderId="19" xfId="0" applyFont="1" applyBorder="1" applyAlignment="1">
      <alignment/>
    </xf>
    <xf numFmtId="0" fontId="0" fillId="0" borderId="23" xfId="0" applyBorder="1" applyAlignment="1">
      <alignment/>
    </xf>
    <xf numFmtId="0" fontId="0" fillId="0" borderId="18" xfId="0" applyBorder="1" applyAlignment="1">
      <alignment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33" borderId="31" xfId="0" applyFont="1" applyFill="1" applyBorder="1" applyAlignment="1">
      <alignment horizontal="center" vertical="center"/>
    </xf>
    <xf numFmtId="0" fontId="4" fillId="33" borderId="32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33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/>
    </xf>
    <xf numFmtId="0" fontId="2" fillId="0" borderId="30" xfId="0" applyFont="1" applyBorder="1" applyAlignment="1">
      <alignment vertical="center"/>
    </xf>
    <xf numFmtId="49" fontId="2" fillId="0" borderId="10" xfId="0" applyNumberFormat="1" applyFont="1" applyBorder="1" applyAlignment="1">
      <alignment/>
    </xf>
    <xf numFmtId="0" fontId="2" fillId="0" borderId="34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28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4" fillId="33" borderId="35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2" fillId="35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2" fillId="35" borderId="19" xfId="0" applyFont="1" applyFill="1" applyBorder="1" applyAlignment="1">
      <alignment horizontal="left" vertical="center"/>
    </xf>
    <xf numFmtId="0" fontId="0" fillId="0" borderId="23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49" fontId="4" fillId="33" borderId="19" xfId="0" applyNumberFormat="1" applyFont="1" applyFill="1" applyBorder="1" applyAlignment="1">
      <alignment vertical="center"/>
    </xf>
    <xf numFmtId="49" fontId="4" fillId="33" borderId="10" xfId="0" applyNumberFormat="1" applyFont="1" applyFill="1" applyBorder="1" applyAlignment="1">
      <alignment vertical="center"/>
    </xf>
    <xf numFmtId="49" fontId="4" fillId="33" borderId="19" xfId="0" applyNumberFormat="1" applyFont="1" applyFill="1" applyBorder="1" applyAlignment="1">
      <alignment horizontal="justify" vertical="center"/>
    </xf>
    <xf numFmtId="49" fontId="0" fillId="0" borderId="23" xfId="0" applyNumberFormat="1" applyBorder="1" applyAlignment="1">
      <alignment horizontal="justify" vertical="center"/>
    </xf>
    <xf numFmtId="0" fontId="0" fillId="0" borderId="28" xfId="0" applyBorder="1" applyAlignment="1">
      <alignment horizontal="center" vertical="center"/>
    </xf>
    <xf numFmtId="0" fontId="2" fillId="0" borderId="19" xfId="0" applyFont="1" applyBorder="1" applyAlignment="1">
      <alignment horizontal="justify" vertical="center"/>
    </xf>
    <xf numFmtId="0" fontId="2" fillId="0" borderId="23" xfId="0" applyFont="1" applyBorder="1" applyAlignment="1">
      <alignment horizontal="justify" vertical="center"/>
    </xf>
    <xf numFmtId="0" fontId="2" fillId="0" borderId="18" xfId="0" applyFont="1" applyBorder="1" applyAlignment="1">
      <alignment horizontal="justify" vertical="center"/>
    </xf>
    <xf numFmtId="49" fontId="2" fillId="0" borderId="19" xfId="0" applyNumberFormat="1" applyFont="1" applyBorder="1" applyAlignment="1">
      <alignment/>
    </xf>
    <xf numFmtId="49" fontId="0" fillId="0" borderId="23" xfId="0" applyNumberFormat="1" applyBorder="1" applyAlignment="1">
      <alignment/>
    </xf>
    <xf numFmtId="49" fontId="0" fillId="0" borderId="18" xfId="0" applyNumberFormat="1" applyBorder="1" applyAlignment="1">
      <alignment/>
    </xf>
    <xf numFmtId="3" fontId="7" fillId="0" borderId="11" xfId="42" applyNumberFormat="1" applyFont="1" applyBorder="1" applyAlignment="1">
      <alignment horizontal="right" vertical="justify"/>
    </xf>
    <xf numFmtId="3" fontId="0" fillId="0" borderId="12" xfId="0" applyNumberFormat="1" applyBorder="1" applyAlignment="1">
      <alignment horizontal="right" vertical="justify"/>
    </xf>
    <xf numFmtId="3" fontId="4" fillId="0" borderId="36" xfId="0" applyNumberFormat="1" applyFont="1" applyBorder="1" applyAlignment="1">
      <alignment horizontal="right" vertical="center"/>
    </xf>
    <xf numFmtId="0" fontId="0" fillId="0" borderId="24" xfId="0" applyFont="1" applyBorder="1" applyAlignment="1">
      <alignment horizontal="right" vertical="center"/>
    </xf>
    <xf numFmtId="3" fontId="4" fillId="0" borderId="37" xfId="0" applyNumberFormat="1" applyFont="1" applyBorder="1" applyAlignment="1">
      <alignment horizontal="right" vertical="center"/>
    </xf>
    <xf numFmtId="0" fontId="0" fillId="0" borderId="25" xfId="0" applyFont="1" applyBorder="1" applyAlignment="1">
      <alignment horizontal="right"/>
    </xf>
    <xf numFmtId="0" fontId="0" fillId="0" borderId="24" xfId="0" applyFont="1" applyBorder="1" applyAlignment="1">
      <alignment horizontal="right"/>
    </xf>
    <xf numFmtId="3" fontId="4" fillId="0" borderId="38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39" xfId="0" applyFont="1" applyBorder="1" applyAlignment="1">
      <alignment horizontal="right"/>
    </xf>
    <xf numFmtId="3" fontId="4" fillId="0" borderId="37" xfId="0" applyNumberFormat="1" applyFont="1" applyBorder="1" applyAlignment="1">
      <alignment horizontal="right" vertical="center"/>
    </xf>
    <xf numFmtId="0" fontId="2" fillId="0" borderId="24" xfId="0" applyFont="1" applyBorder="1" applyAlignment="1">
      <alignment horizontal="right" vertical="center"/>
    </xf>
    <xf numFmtId="3" fontId="4" fillId="0" borderId="10" xfId="0" applyNumberFormat="1" applyFont="1" applyBorder="1" applyAlignment="1">
      <alignment vertical="center"/>
    </xf>
    <xf numFmtId="3" fontId="7" fillId="0" borderId="20" xfId="42" applyNumberFormat="1" applyFont="1" applyBorder="1" applyAlignment="1">
      <alignment horizontal="right" vertical="justify"/>
    </xf>
    <xf numFmtId="3" fontId="0" fillId="0" borderId="16" xfId="0" applyNumberFormat="1" applyBorder="1" applyAlignment="1">
      <alignment horizontal="right" vertical="justify"/>
    </xf>
    <xf numFmtId="43" fontId="7" fillId="0" borderId="20" xfId="42" applyFont="1" applyBorder="1" applyAlignment="1">
      <alignment horizontal="center" vertical="justify"/>
    </xf>
    <xf numFmtId="167" fontId="7" fillId="0" borderId="28" xfId="42" applyNumberFormat="1" applyFont="1" applyBorder="1" applyAlignment="1">
      <alignment horizontal="left" vertical="center"/>
    </xf>
    <xf numFmtId="0" fontId="0" fillId="0" borderId="30" xfId="0" applyFont="1" applyBorder="1" applyAlignment="1">
      <alignment horizontal="left" vertical="center"/>
    </xf>
    <xf numFmtId="0" fontId="0" fillId="0" borderId="25" xfId="0" applyFont="1" applyBorder="1" applyAlignment="1">
      <alignment horizontal="right" vertical="center"/>
    </xf>
    <xf numFmtId="43" fontId="7" fillId="0" borderId="11" xfId="42" applyFont="1" applyBorder="1" applyAlignment="1">
      <alignment horizontal="center" vertical="justify"/>
    </xf>
    <xf numFmtId="0" fontId="0" fillId="0" borderId="12" xfId="0" applyBorder="1" applyAlignment="1">
      <alignment horizontal="center" vertical="justify"/>
    </xf>
    <xf numFmtId="0" fontId="7" fillId="0" borderId="0" xfId="0" applyFont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20" xfId="0" applyBorder="1" applyAlignment="1">
      <alignment vertical="distributed"/>
    </xf>
    <xf numFmtId="0" fontId="4" fillId="33" borderId="20" xfId="0" applyFont="1" applyFill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0" borderId="20" xfId="0" applyFont="1" applyBorder="1" applyAlignment="1">
      <alignment vertical="distributed"/>
    </xf>
    <xf numFmtId="0" fontId="2" fillId="0" borderId="20" xfId="0" applyFont="1" applyBorder="1" applyAlignment="1">
      <alignment vertical="center"/>
    </xf>
    <xf numFmtId="0" fontId="0" fillId="0" borderId="20" xfId="0" applyBorder="1" applyAlignment="1">
      <alignment vertical="center"/>
    </xf>
    <xf numFmtId="3" fontId="4" fillId="0" borderId="1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167" fontId="7" fillId="0" borderId="28" xfId="42" applyNumberFormat="1" applyFont="1" applyBorder="1" applyAlignment="1">
      <alignment horizontal="right" vertical="center"/>
    </xf>
    <xf numFmtId="0" fontId="0" fillId="0" borderId="30" xfId="0" applyFont="1" applyBorder="1" applyAlignment="1">
      <alignment horizontal="right" vertical="center"/>
    </xf>
    <xf numFmtId="0" fontId="2" fillId="0" borderId="37" xfId="0" applyFont="1" applyBorder="1" applyAlignment="1">
      <alignment vertical="distributed"/>
    </xf>
    <xf numFmtId="0" fontId="2" fillId="0" borderId="38" xfId="0" applyFont="1" applyBorder="1" applyAlignment="1">
      <alignment vertical="distributed"/>
    </xf>
    <xf numFmtId="0" fontId="2" fillId="0" borderId="43" xfId="0" applyFont="1" applyBorder="1" applyAlignment="1">
      <alignment vertical="distributed"/>
    </xf>
    <xf numFmtId="0" fontId="0" fillId="0" borderId="25" xfId="0" applyFont="1" applyBorder="1" applyAlignment="1">
      <alignment vertical="distributed"/>
    </xf>
    <xf numFmtId="0" fontId="0" fillId="0" borderId="0" xfId="0" applyFont="1" applyAlignment="1">
      <alignment vertical="distributed"/>
    </xf>
    <xf numFmtId="0" fontId="0" fillId="0" borderId="44" xfId="0" applyFont="1" applyBorder="1" applyAlignment="1">
      <alignment vertical="distributed"/>
    </xf>
    <xf numFmtId="0" fontId="0" fillId="0" borderId="24" xfId="0" applyFont="1" applyBorder="1" applyAlignment="1">
      <alignment vertical="distributed"/>
    </xf>
    <xf numFmtId="0" fontId="0" fillId="0" borderId="39" xfId="0" applyFont="1" applyBorder="1" applyAlignment="1">
      <alignment vertical="distributed"/>
    </xf>
    <xf numFmtId="0" fontId="0" fillId="0" borderId="45" xfId="0" applyFont="1" applyBorder="1" applyAlignment="1">
      <alignment vertical="distributed"/>
    </xf>
    <xf numFmtId="0" fontId="2" fillId="0" borderId="10" xfId="0" applyFont="1" applyBorder="1" applyAlignment="1">
      <alignment horizontal="center" vertical="center"/>
    </xf>
    <xf numFmtId="3" fontId="7" fillId="0" borderId="20" xfId="42" applyNumberFormat="1" applyFont="1" applyBorder="1" applyAlignment="1">
      <alignment horizontal="right" vertical="center"/>
    </xf>
    <xf numFmtId="167" fontId="7" fillId="0" borderId="10" xfId="42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2" fillId="0" borderId="36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46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2" fillId="0" borderId="45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43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44" xfId="0" applyFont="1" applyBorder="1" applyAlignment="1">
      <alignment vertical="center"/>
    </xf>
    <xf numFmtId="0" fontId="0" fillId="0" borderId="47" xfId="0" applyBorder="1" applyAlignment="1">
      <alignment/>
    </xf>
    <xf numFmtId="0" fontId="0" fillId="0" borderId="17" xfId="0" applyBorder="1" applyAlignment="1">
      <alignment/>
    </xf>
    <xf numFmtId="0" fontId="2" fillId="0" borderId="30" xfId="0" applyFont="1" applyBorder="1" applyAlignment="1">
      <alignment horizontal="center" vertical="center"/>
    </xf>
    <xf numFmtId="0" fontId="50" fillId="0" borderId="0" xfId="0" applyFont="1" applyAlignment="1">
      <alignment/>
    </xf>
    <xf numFmtId="0" fontId="0" fillId="0" borderId="47" xfId="0" applyFont="1" applyBorder="1" applyAlignment="1">
      <alignment/>
    </xf>
    <xf numFmtId="0" fontId="0" fillId="0" borderId="17" xfId="0" applyFont="1" applyBorder="1" applyAlignment="1">
      <alignment/>
    </xf>
    <xf numFmtId="49" fontId="2" fillId="35" borderId="10" xfId="0" applyNumberFormat="1" applyFont="1" applyFill="1" applyBorder="1" applyAlignment="1">
      <alignment vertical="center"/>
    </xf>
    <xf numFmtId="0" fontId="4" fillId="33" borderId="47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vertical="center"/>
    </xf>
    <xf numFmtId="0" fontId="4" fillId="33" borderId="23" xfId="0" applyFont="1" applyFill="1" applyBorder="1" applyAlignment="1">
      <alignment vertical="center"/>
    </xf>
    <xf numFmtId="0" fontId="4" fillId="33" borderId="18" xfId="0" applyFont="1" applyFill="1" applyBorder="1" applyAlignment="1">
      <alignment vertical="center"/>
    </xf>
    <xf numFmtId="0" fontId="2" fillId="0" borderId="37" xfId="0" applyFont="1" applyBorder="1" applyAlignment="1">
      <alignment vertical="distributed"/>
    </xf>
    <xf numFmtId="0" fontId="2" fillId="0" borderId="38" xfId="0" applyFont="1" applyBorder="1" applyAlignment="1">
      <alignment vertical="distributed"/>
    </xf>
    <xf numFmtId="0" fontId="2" fillId="0" borderId="43" xfId="0" applyFont="1" applyBorder="1" applyAlignment="1">
      <alignment vertical="distributed"/>
    </xf>
    <xf numFmtId="0" fontId="2" fillId="0" borderId="24" xfId="0" applyFont="1" applyBorder="1" applyAlignment="1">
      <alignment vertical="distributed"/>
    </xf>
    <xf numFmtId="0" fontId="2" fillId="0" borderId="39" xfId="0" applyFont="1" applyBorder="1" applyAlignment="1">
      <alignment vertical="distributed"/>
    </xf>
    <xf numFmtId="0" fontId="2" fillId="0" borderId="45" xfId="0" applyFont="1" applyBorder="1" applyAlignment="1">
      <alignment vertical="distributed"/>
    </xf>
    <xf numFmtId="0" fontId="0" fillId="0" borderId="10" xfId="0" applyFont="1" applyBorder="1" applyAlignment="1">
      <alignment horizontal="right"/>
    </xf>
    <xf numFmtId="0" fontId="2" fillId="0" borderId="36" xfId="0" applyFont="1" applyBorder="1" applyAlignment="1">
      <alignment vertical="distributed"/>
    </xf>
    <xf numFmtId="0" fontId="2" fillId="0" borderId="32" xfId="0" applyFont="1" applyBorder="1" applyAlignment="1">
      <alignment vertical="distributed"/>
    </xf>
    <xf numFmtId="0" fontId="2" fillId="0" borderId="46" xfId="0" applyFont="1" applyBorder="1" applyAlignment="1">
      <alignment vertical="distributed"/>
    </xf>
    <xf numFmtId="49" fontId="2" fillId="35" borderId="19" xfId="0" applyNumberFormat="1" applyFont="1" applyFill="1" applyBorder="1" applyAlignment="1">
      <alignment vertical="center"/>
    </xf>
    <xf numFmtId="49" fontId="2" fillId="35" borderId="23" xfId="0" applyNumberFormat="1" applyFont="1" applyFill="1" applyBorder="1" applyAlignment="1">
      <alignment vertical="center"/>
    </xf>
    <xf numFmtId="49" fontId="2" fillId="35" borderId="18" xfId="0" applyNumberFormat="1" applyFont="1" applyFill="1" applyBorder="1" applyAlignment="1">
      <alignment vertical="center"/>
    </xf>
    <xf numFmtId="0" fontId="4" fillId="33" borderId="11" xfId="0" applyFont="1" applyFill="1" applyBorder="1" applyAlignment="1">
      <alignment horizontal="center" vertical="justify" wrapText="1"/>
    </xf>
    <xf numFmtId="0" fontId="0" fillId="0" borderId="27" xfId="0" applyBorder="1" applyAlignment="1">
      <alignment horizontal="center" vertical="justify" wrapText="1"/>
    </xf>
    <xf numFmtId="0" fontId="2" fillId="0" borderId="19" xfId="0" applyFont="1" applyBorder="1" applyAlignment="1">
      <alignment vertical="distributed"/>
    </xf>
    <xf numFmtId="0" fontId="2" fillId="0" borderId="23" xfId="0" applyFont="1" applyBorder="1" applyAlignment="1">
      <alignment vertical="distributed"/>
    </xf>
    <xf numFmtId="0" fontId="2" fillId="0" borderId="18" xfId="0" applyFont="1" applyBorder="1" applyAlignment="1">
      <alignment vertical="distributed"/>
    </xf>
    <xf numFmtId="3" fontId="7" fillId="0" borderId="20" xfId="42" applyNumberFormat="1" applyFont="1" applyBorder="1" applyAlignment="1">
      <alignment horizontal="right"/>
    </xf>
    <xf numFmtId="0" fontId="4" fillId="33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" fillId="33" borderId="31" xfId="0" applyFont="1" applyFill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0" fillId="0" borderId="33" xfId="0" applyBorder="1" applyAlignment="1">
      <alignment wrapText="1"/>
    </xf>
    <xf numFmtId="0" fontId="0" fillId="0" borderId="47" xfId="0" applyBorder="1" applyAlignment="1">
      <alignment wrapText="1"/>
    </xf>
    <xf numFmtId="0" fontId="0" fillId="0" borderId="17" xfId="0" applyBorder="1" applyAlignment="1">
      <alignment wrapText="1"/>
    </xf>
    <xf numFmtId="43" fontId="7" fillId="35" borderId="10" xfId="42" applyFont="1" applyFill="1" applyBorder="1" applyAlignment="1">
      <alignment horizontal="center" vertical="distributed"/>
    </xf>
    <xf numFmtId="43" fontId="7" fillId="35" borderId="13" xfId="42" applyNumberFormat="1" applyFont="1" applyFill="1" applyBorder="1" applyAlignment="1">
      <alignment horizontal="center" vertical="distributed"/>
    </xf>
    <xf numFmtId="43" fontId="0" fillId="35" borderId="19" xfId="42" applyFont="1" applyFill="1" applyBorder="1" applyAlignment="1">
      <alignment horizontal="center" vertical="distributed"/>
    </xf>
    <xf numFmtId="43" fontId="0" fillId="35" borderId="14" xfId="42" applyNumberFormat="1" applyFont="1" applyFill="1" applyBorder="1" applyAlignment="1">
      <alignment horizontal="center" vertical="distributed"/>
    </xf>
    <xf numFmtId="43" fontId="7" fillId="0" borderId="19" xfId="42" applyFont="1" applyBorder="1" applyAlignment="1">
      <alignment horizontal="center" vertical="distributed"/>
    </xf>
    <xf numFmtId="43" fontId="7" fillId="0" borderId="14" xfId="42" applyNumberFormat="1" applyFont="1" applyBorder="1" applyAlignment="1">
      <alignment horizontal="center" vertical="center"/>
    </xf>
    <xf numFmtId="43" fontId="0" fillId="0" borderId="19" xfId="42" applyFont="1" applyBorder="1" applyAlignment="1">
      <alignment horizontal="center" vertical="distributed"/>
    </xf>
    <xf numFmtId="43" fontId="0" fillId="0" borderId="14" xfId="42" applyNumberFormat="1" applyFont="1" applyBorder="1" applyAlignment="1">
      <alignment horizontal="center" vertical="center"/>
    </xf>
    <xf numFmtId="43" fontId="7" fillId="0" borderId="14" xfId="42" applyFont="1" applyBorder="1" applyAlignment="1">
      <alignment horizontal="center" vertical="center"/>
    </xf>
    <xf numFmtId="43" fontId="0" fillId="0" borderId="14" xfId="42" applyFont="1" applyBorder="1" applyAlignment="1">
      <alignment horizontal="center" vertical="center"/>
    </xf>
    <xf numFmtId="43" fontId="0" fillId="0" borderId="14" xfId="42" applyFont="1" applyBorder="1" applyAlignment="1">
      <alignment horizontal="center"/>
    </xf>
    <xf numFmtId="43" fontId="7" fillId="0" borderId="14" xfId="42" applyFont="1" applyBorder="1" applyAlignment="1">
      <alignment horizontal="center"/>
    </xf>
    <xf numFmtId="43" fontId="7" fillId="0" borderId="14" xfId="42" applyFont="1" applyBorder="1" applyAlignment="1">
      <alignment horizontal="center" vertical="distributed"/>
    </xf>
    <xf numFmtId="43" fontId="0" fillId="33" borderId="19" xfId="42" applyFont="1" applyFill="1" applyBorder="1" applyAlignment="1">
      <alignment horizontal="center" vertical="distributed"/>
    </xf>
    <xf numFmtId="43" fontId="0" fillId="33" borderId="14" xfId="42" applyFont="1" applyFill="1" applyBorder="1" applyAlignment="1">
      <alignment horizontal="center" vertical="center"/>
    </xf>
    <xf numFmtId="49" fontId="4" fillId="33" borderId="19" xfId="0" applyNumberFormat="1" applyFont="1" applyFill="1" applyBorder="1" applyAlignment="1">
      <alignment horizontal="center" vertical="center"/>
    </xf>
    <xf numFmtId="3" fontId="4" fillId="33" borderId="14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"/>
  <sheetViews>
    <sheetView tabSelected="1" view="pageLayout" workbookViewId="0" topLeftCell="A1">
      <selection activeCell="A1" sqref="A1:D1"/>
    </sheetView>
  </sheetViews>
  <sheetFormatPr defaultColWidth="9.140625" defaultRowHeight="12.75"/>
  <cols>
    <col min="1" max="1" width="5.140625" style="0" customWidth="1"/>
    <col min="8" max="8" width="10.28125" style="0" customWidth="1"/>
    <col min="9" max="10" width="16.140625" style="0" customWidth="1"/>
  </cols>
  <sheetData>
    <row r="1" spans="1:10" ht="15">
      <c r="A1" s="97" t="s">
        <v>0</v>
      </c>
      <c r="B1" s="97"/>
      <c r="C1" s="97"/>
      <c r="D1" s="97"/>
      <c r="E1" s="4"/>
      <c r="F1" s="4"/>
      <c r="G1" s="4"/>
      <c r="H1" s="4"/>
      <c r="I1" s="4"/>
      <c r="J1" s="4"/>
    </row>
    <row r="2" spans="1:10" ht="15">
      <c r="A2" s="97" t="s">
        <v>1</v>
      </c>
      <c r="B2" s="97"/>
      <c r="C2" s="97"/>
      <c r="D2" s="97"/>
      <c r="E2" s="4"/>
      <c r="F2" s="4"/>
      <c r="G2" s="4"/>
      <c r="H2" s="4"/>
      <c r="I2" s="4"/>
      <c r="J2" s="4"/>
    </row>
    <row r="3" spans="1:10" ht="15">
      <c r="A3" s="97" t="s">
        <v>2</v>
      </c>
      <c r="B3" s="97"/>
      <c r="C3" s="97"/>
      <c r="D3" s="97"/>
      <c r="E3" s="4"/>
      <c r="F3" s="4"/>
      <c r="G3" s="4"/>
      <c r="H3" s="4"/>
      <c r="I3" s="4"/>
      <c r="J3" s="4"/>
    </row>
    <row r="4" spans="1:10" ht="12.75" customHeight="1">
      <c r="A4" s="5">
        <v>4</v>
      </c>
      <c r="B4" s="6"/>
      <c r="C4" s="6"/>
      <c r="D4" s="6"/>
      <c r="E4" s="4"/>
      <c r="F4" s="4"/>
      <c r="G4" s="4"/>
      <c r="H4" s="4"/>
      <c r="I4" s="4"/>
      <c r="J4" s="4"/>
    </row>
    <row r="5" spans="1:10" ht="5.25" customHeight="1">
      <c r="A5" s="5"/>
      <c r="B5" s="6"/>
      <c r="C5" s="6"/>
      <c r="D5" s="6"/>
      <c r="E5" s="4"/>
      <c r="F5" s="4"/>
      <c r="G5" s="4"/>
      <c r="H5" s="4"/>
      <c r="I5" s="4"/>
      <c r="J5" s="4"/>
    </row>
    <row r="6" spans="1:10" ht="15.75">
      <c r="A6" s="98" t="s">
        <v>101</v>
      </c>
      <c r="B6" s="98"/>
      <c r="C6" s="98"/>
      <c r="D6" s="98"/>
      <c r="E6" s="98"/>
      <c r="F6" s="98"/>
      <c r="G6" s="98"/>
      <c r="H6" s="98"/>
      <c r="I6" s="98"/>
      <c r="J6" s="98"/>
    </row>
    <row r="7" spans="1:10" ht="1.5" customHeight="1">
      <c r="A7" s="4"/>
      <c r="B7" s="4"/>
      <c r="C7" s="4"/>
      <c r="D7" s="4"/>
      <c r="E7" s="4"/>
      <c r="F7" s="4"/>
      <c r="G7" s="4"/>
      <c r="H7" s="4"/>
      <c r="I7" s="4"/>
      <c r="J7" s="4"/>
    </row>
    <row r="8" spans="1:10" ht="34.5" customHeight="1">
      <c r="A8" s="227" t="s">
        <v>107</v>
      </c>
      <c r="B8" s="229" t="s">
        <v>3</v>
      </c>
      <c r="C8" s="230"/>
      <c r="D8" s="230"/>
      <c r="E8" s="230"/>
      <c r="F8" s="230"/>
      <c r="G8" s="230"/>
      <c r="H8" s="231"/>
      <c r="I8" s="227" t="s">
        <v>106</v>
      </c>
      <c r="J8" s="227" t="s">
        <v>86</v>
      </c>
    </row>
    <row r="9" spans="1:10" ht="19.5" customHeight="1">
      <c r="A9" s="228"/>
      <c r="B9" s="232"/>
      <c r="C9" s="233"/>
      <c r="D9" s="233"/>
      <c r="E9" s="233"/>
      <c r="F9" s="233"/>
      <c r="G9" s="233"/>
      <c r="H9" s="234"/>
      <c r="I9" s="228"/>
      <c r="J9" s="228"/>
    </row>
    <row r="10" spans="1:10" s="2" customFormat="1" ht="16.5" customHeight="1">
      <c r="A10" s="106" t="s">
        <v>4</v>
      </c>
      <c r="B10" s="104" t="s">
        <v>67</v>
      </c>
      <c r="C10" s="104"/>
      <c r="D10" s="104"/>
      <c r="E10" s="104"/>
      <c r="F10" s="104"/>
      <c r="G10" s="104"/>
      <c r="H10" s="104"/>
      <c r="I10" s="13">
        <f>SUM(I11:I13)</f>
        <v>4227500</v>
      </c>
      <c r="J10" s="13">
        <f>SUM(J11:J13)</f>
        <v>3327500</v>
      </c>
    </row>
    <row r="11" spans="1:10" s="2" customFormat="1" ht="15">
      <c r="A11" s="89"/>
      <c r="B11" s="83" t="s">
        <v>68</v>
      </c>
      <c r="C11" s="83"/>
      <c r="D11" s="83"/>
      <c r="E11" s="83"/>
      <c r="F11" s="83"/>
      <c r="G11" s="83"/>
      <c r="H11" s="83"/>
      <c r="I11" s="14">
        <v>2177500</v>
      </c>
      <c r="J11" s="14">
        <v>1277500</v>
      </c>
    </row>
    <row r="12" spans="1:10" s="2" customFormat="1" ht="15">
      <c r="A12" s="107"/>
      <c r="B12" s="83" t="s">
        <v>69</v>
      </c>
      <c r="C12" s="83"/>
      <c r="D12" s="83"/>
      <c r="E12" s="83"/>
      <c r="F12" s="83"/>
      <c r="G12" s="83"/>
      <c r="H12" s="83"/>
      <c r="I12" s="14">
        <v>600000</v>
      </c>
      <c r="J12" s="14">
        <v>600000</v>
      </c>
    </row>
    <row r="13" spans="1:10" s="2" customFormat="1" ht="15">
      <c r="A13" s="93"/>
      <c r="B13" s="83" t="s">
        <v>66</v>
      </c>
      <c r="C13" s="83"/>
      <c r="D13" s="83"/>
      <c r="E13" s="83"/>
      <c r="F13" s="83"/>
      <c r="G13" s="83"/>
      <c r="H13" s="83"/>
      <c r="I13" s="14">
        <v>1450000</v>
      </c>
      <c r="J13" s="14">
        <v>1450000</v>
      </c>
    </row>
    <row r="14" spans="1:10" ht="18.75" customHeight="1">
      <c r="A14" s="108" t="s">
        <v>6</v>
      </c>
      <c r="B14" s="90" t="s">
        <v>7</v>
      </c>
      <c r="C14" s="90"/>
      <c r="D14" s="90"/>
      <c r="E14" s="90"/>
      <c r="F14" s="90"/>
      <c r="G14" s="90"/>
      <c r="H14" s="90"/>
      <c r="I14" s="15">
        <f>I15+I16</f>
        <v>1585804</v>
      </c>
      <c r="J14" s="15">
        <f>J15+J16</f>
        <v>1785804</v>
      </c>
    </row>
    <row r="15" spans="1:10" ht="15">
      <c r="A15" s="108"/>
      <c r="B15" s="83" t="s">
        <v>5</v>
      </c>
      <c r="C15" s="83"/>
      <c r="D15" s="83"/>
      <c r="E15" s="83"/>
      <c r="F15" s="83"/>
      <c r="G15" s="83"/>
      <c r="H15" s="83"/>
      <c r="I15" s="14">
        <v>1585804</v>
      </c>
      <c r="J15" s="14">
        <v>1585804</v>
      </c>
    </row>
    <row r="16" spans="1:10" ht="15">
      <c r="A16" s="108"/>
      <c r="B16" s="109" t="s">
        <v>8</v>
      </c>
      <c r="C16" s="109"/>
      <c r="D16" s="109"/>
      <c r="E16" s="109"/>
      <c r="F16" s="109"/>
      <c r="G16" s="109"/>
      <c r="H16" s="109"/>
      <c r="I16" s="16">
        <v>0</v>
      </c>
      <c r="J16" s="16">
        <v>200000</v>
      </c>
    </row>
    <row r="17" spans="1:10" ht="16.5" customHeight="1">
      <c r="A17" s="88" t="s">
        <v>9</v>
      </c>
      <c r="B17" s="90" t="s">
        <v>94</v>
      </c>
      <c r="C17" s="90"/>
      <c r="D17" s="90"/>
      <c r="E17" s="90"/>
      <c r="F17" s="90"/>
      <c r="G17" s="90"/>
      <c r="H17" s="90"/>
      <c r="I17" s="47">
        <f>I18+I19+I20</f>
        <v>84100</v>
      </c>
      <c r="J17" s="47">
        <f>J18+J19+J20</f>
        <v>90780</v>
      </c>
    </row>
    <row r="18" spans="1:10" ht="16.5" customHeight="1">
      <c r="A18" s="89"/>
      <c r="B18" s="87" t="s">
        <v>88</v>
      </c>
      <c r="C18" s="87"/>
      <c r="D18" s="87"/>
      <c r="E18" s="87"/>
      <c r="F18" s="87"/>
      <c r="G18" s="87"/>
      <c r="H18" s="87"/>
      <c r="I18" s="36">
        <v>13100</v>
      </c>
      <c r="J18" s="36">
        <v>11780</v>
      </c>
    </row>
    <row r="19" spans="1:10" ht="15">
      <c r="A19" s="89"/>
      <c r="B19" s="83" t="s">
        <v>89</v>
      </c>
      <c r="C19" s="83"/>
      <c r="D19" s="83"/>
      <c r="E19" s="83"/>
      <c r="F19" s="83"/>
      <c r="G19" s="83"/>
      <c r="H19" s="83"/>
      <c r="I19" s="36">
        <v>0</v>
      </c>
      <c r="J19" s="36">
        <v>0</v>
      </c>
    </row>
    <row r="20" spans="1:10" ht="15">
      <c r="A20" s="93"/>
      <c r="B20" s="83" t="s">
        <v>90</v>
      </c>
      <c r="C20" s="83"/>
      <c r="D20" s="83"/>
      <c r="E20" s="83"/>
      <c r="F20" s="83"/>
      <c r="G20" s="83"/>
      <c r="H20" s="83"/>
      <c r="I20" s="36">
        <v>71000</v>
      </c>
      <c r="J20" s="36">
        <v>79000</v>
      </c>
    </row>
    <row r="21" spans="1:10" ht="16.5" customHeight="1">
      <c r="A21" s="88" t="s">
        <v>11</v>
      </c>
      <c r="B21" s="90" t="s">
        <v>91</v>
      </c>
      <c r="C21" s="90"/>
      <c r="D21" s="90"/>
      <c r="E21" s="90"/>
      <c r="F21" s="90"/>
      <c r="G21" s="90"/>
      <c r="H21" s="90"/>
      <c r="I21" s="15">
        <v>0</v>
      </c>
      <c r="J21" s="15">
        <v>1230000</v>
      </c>
    </row>
    <row r="22" spans="1:10" ht="13.5" customHeight="1">
      <c r="A22" s="89"/>
      <c r="B22" s="90" t="s">
        <v>5</v>
      </c>
      <c r="C22" s="90"/>
      <c r="D22" s="90"/>
      <c r="E22" s="90"/>
      <c r="F22" s="90"/>
      <c r="G22" s="90"/>
      <c r="H22" s="90"/>
      <c r="I22" s="14">
        <v>0</v>
      </c>
      <c r="J22" s="14">
        <v>1230000</v>
      </c>
    </row>
    <row r="23" spans="1:10" ht="15">
      <c r="A23" s="88" t="s">
        <v>12</v>
      </c>
      <c r="B23" s="84" t="s">
        <v>92</v>
      </c>
      <c r="C23" s="85"/>
      <c r="D23" s="85"/>
      <c r="E23" s="85"/>
      <c r="F23" s="85"/>
      <c r="G23" s="85"/>
      <c r="H23" s="86"/>
      <c r="I23" s="54">
        <f>SUM(I24:I25)</f>
        <v>370813</v>
      </c>
      <c r="J23" s="54">
        <f>SUM(J24:J25)</f>
        <v>421030</v>
      </c>
    </row>
    <row r="24" spans="1:10" ht="15">
      <c r="A24" s="107"/>
      <c r="B24" s="84" t="s">
        <v>77</v>
      </c>
      <c r="C24" s="85"/>
      <c r="D24" s="85"/>
      <c r="E24" s="85"/>
      <c r="F24" s="85"/>
      <c r="G24" s="85"/>
      <c r="H24" s="86"/>
      <c r="I24" s="14">
        <v>286813</v>
      </c>
      <c r="J24" s="14">
        <v>331030</v>
      </c>
    </row>
    <row r="25" spans="1:10" ht="15">
      <c r="A25" s="93"/>
      <c r="B25" s="84" t="s">
        <v>78</v>
      </c>
      <c r="C25" s="85"/>
      <c r="D25" s="85"/>
      <c r="E25" s="85"/>
      <c r="F25" s="85"/>
      <c r="G25" s="85"/>
      <c r="H25" s="86"/>
      <c r="I25" s="14">
        <v>84000</v>
      </c>
      <c r="J25" s="14">
        <v>90000</v>
      </c>
    </row>
    <row r="26" spans="1:10" ht="16.5" customHeight="1">
      <c r="A26" s="111" t="s">
        <v>13</v>
      </c>
      <c r="B26" s="90" t="s">
        <v>93</v>
      </c>
      <c r="C26" s="90"/>
      <c r="D26" s="90"/>
      <c r="E26" s="90"/>
      <c r="F26" s="90"/>
      <c r="G26" s="90"/>
      <c r="H26" s="90"/>
      <c r="I26" s="15">
        <v>222879</v>
      </c>
      <c r="J26" s="15">
        <v>240507</v>
      </c>
    </row>
    <row r="27" spans="1:10" ht="16.5" customHeight="1">
      <c r="A27" s="112"/>
      <c r="B27" s="83" t="s">
        <v>5</v>
      </c>
      <c r="C27" s="83"/>
      <c r="D27" s="83"/>
      <c r="E27" s="83"/>
      <c r="F27" s="83"/>
      <c r="G27" s="83"/>
      <c r="H27" s="83"/>
      <c r="I27" s="14">
        <v>222879</v>
      </c>
      <c r="J27" s="14">
        <v>240507</v>
      </c>
    </row>
    <row r="28" spans="1:10" ht="16.5" customHeight="1">
      <c r="A28" s="88" t="s">
        <v>14</v>
      </c>
      <c r="B28" s="90" t="s">
        <v>95</v>
      </c>
      <c r="C28" s="90"/>
      <c r="D28" s="90"/>
      <c r="E28" s="90"/>
      <c r="F28" s="90"/>
      <c r="G28" s="90"/>
      <c r="H28" s="90"/>
      <c r="I28" s="15">
        <v>1333097</v>
      </c>
      <c r="J28" s="15">
        <v>650000</v>
      </c>
    </row>
    <row r="29" spans="1:10" ht="16.5" customHeight="1">
      <c r="A29" s="89"/>
      <c r="B29" s="83" t="s">
        <v>5</v>
      </c>
      <c r="C29" s="83"/>
      <c r="D29" s="83"/>
      <c r="E29" s="83"/>
      <c r="F29" s="83"/>
      <c r="G29" s="83"/>
      <c r="H29" s="83"/>
      <c r="I29" s="14">
        <v>1333097</v>
      </c>
      <c r="J29" s="14">
        <v>650000</v>
      </c>
    </row>
    <row r="30" spans="1:10" ht="16.5" customHeight="1">
      <c r="A30" s="108" t="s">
        <v>17</v>
      </c>
      <c r="B30" s="90" t="s">
        <v>15</v>
      </c>
      <c r="C30" s="90"/>
      <c r="D30" s="90"/>
      <c r="E30" s="90"/>
      <c r="F30" s="90"/>
      <c r="G30" s="90"/>
      <c r="H30" s="90"/>
      <c r="I30" s="15">
        <v>43000</v>
      </c>
      <c r="J30" s="15">
        <v>43000</v>
      </c>
    </row>
    <row r="31" spans="1:10" ht="15">
      <c r="A31" s="108"/>
      <c r="B31" s="105" t="s">
        <v>56</v>
      </c>
      <c r="C31" s="105"/>
      <c r="D31" s="105"/>
      <c r="E31" s="105"/>
      <c r="F31" s="105"/>
      <c r="G31" s="105"/>
      <c r="H31" s="105"/>
      <c r="I31" s="16">
        <v>43000</v>
      </c>
      <c r="J31" s="16">
        <v>43000</v>
      </c>
    </row>
    <row r="32" spans="1:10" ht="16.5" customHeight="1">
      <c r="A32" s="88" t="s">
        <v>18</v>
      </c>
      <c r="B32" s="90" t="s">
        <v>96</v>
      </c>
      <c r="C32" s="90"/>
      <c r="D32" s="90"/>
      <c r="E32" s="90"/>
      <c r="F32" s="90"/>
      <c r="G32" s="90"/>
      <c r="H32" s="90"/>
      <c r="I32" s="15">
        <f>SUM(I33:I34)</f>
        <v>3058383</v>
      </c>
      <c r="J32" s="15">
        <v>2784504</v>
      </c>
    </row>
    <row r="33" spans="1:10" ht="13.5" customHeight="1">
      <c r="A33" s="89"/>
      <c r="B33" s="90" t="s">
        <v>79</v>
      </c>
      <c r="C33" s="90"/>
      <c r="D33" s="90"/>
      <c r="E33" s="90"/>
      <c r="F33" s="90"/>
      <c r="G33" s="90"/>
      <c r="H33" s="90"/>
      <c r="I33" s="14">
        <v>2774001</v>
      </c>
      <c r="J33" s="14">
        <v>2784504</v>
      </c>
    </row>
    <row r="34" spans="1:10" ht="13.5" customHeight="1">
      <c r="A34" s="89"/>
      <c r="B34" s="83" t="s">
        <v>80</v>
      </c>
      <c r="C34" s="83"/>
      <c r="D34" s="83"/>
      <c r="E34" s="83"/>
      <c r="F34" s="83"/>
      <c r="G34" s="83"/>
      <c r="H34" s="83"/>
      <c r="I34" s="14">
        <v>284382</v>
      </c>
      <c r="J34" s="14">
        <v>0</v>
      </c>
    </row>
    <row r="35" spans="1:10" ht="16.5" customHeight="1">
      <c r="A35" s="108" t="s">
        <v>19</v>
      </c>
      <c r="B35" s="90" t="s">
        <v>20</v>
      </c>
      <c r="C35" s="90"/>
      <c r="D35" s="90"/>
      <c r="E35" s="90"/>
      <c r="F35" s="90"/>
      <c r="G35" s="90"/>
      <c r="H35" s="90"/>
      <c r="I35" s="15">
        <f>I36+I37</f>
        <v>196000</v>
      </c>
      <c r="J35" s="15">
        <v>632000</v>
      </c>
    </row>
    <row r="36" spans="1:10" ht="15">
      <c r="A36" s="108"/>
      <c r="B36" s="83" t="s">
        <v>64</v>
      </c>
      <c r="C36" s="83"/>
      <c r="D36" s="83"/>
      <c r="E36" s="83"/>
      <c r="F36" s="83"/>
      <c r="G36" s="83"/>
      <c r="H36" s="83"/>
      <c r="I36" s="36">
        <v>196000</v>
      </c>
      <c r="J36" s="36">
        <v>428000</v>
      </c>
    </row>
    <row r="37" spans="1:10" ht="15">
      <c r="A37" s="19"/>
      <c r="B37" s="83" t="s">
        <v>104</v>
      </c>
      <c r="C37" s="83"/>
      <c r="D37" s="83"/>
      <c r="E37" s="83"/>
      <c r="F37" s="83"/>
      <c r="G37" s="83"/>
      <c r="H37" s="83"/>
      <c r="I37" s="36">
        <v>0</v>
      </c>
      <c r="J37" s="36">
        <v>204000</v>
      </c>
    </row>
    <row r="38" spans="1:10" ht="16.5" customHeight="1">
      <c r="A38" s="88" t="s">
        <v>21</v>
      </c>
      <c r="B38" s="90" t="s">
        <v>22</v>
      </c>
      <c r="C38" s="90"/>
      <c r="D38" s="90"/>
      <c r="E38" s="90"/>
      <c r="F38" s="90"/>
      <c r="G38" s="90"/>
      <c r="H38" s="90"/>
      <c r="I38" s="15">
        <v>2100000</v>
      </c>
      <c r="J38" s="15">
        <v>2325000</v>
      </c>
    </row>
    <row r="39" spans="1:12" ht="14.25" customHeight="1">
      <c r="A39" s="89"/>
      <c r="B39" s="90" t="s">
        <v>82</v>
      </c>
      <c r="C39" s="90"/>
      <c r="D39" s="90"/>
      <c r="E39" s="90"/>
      <c r="F39" s="90"/>
      <c r="G39" s="90"/>
      <c r="H39" s="90"/>
      <c r="I39" s="36">
        <v>2100000</v>
      </c>
      <c r="J39" s="36">
        <v>2325000</v>
      </c>
      <c r="L39" s="12"/>
    </row>
    <row r="40" spans="1:10" ht="16.5" customHeight="1">
      <c r="A40" s="88" t="s">
        <v>23</v>
      </c>
      <c r="B40" s="90" t="s">
        <v>24</v>
      </c>
      <c r="C40" s="90"/>
      <c r="D40" s="90"/>
      <c r="E40" s="90"/>
      <c r="F40" s="90"/>
      <c r="G40" s="90"/>
      <c r="H40" s="90"/>
      <c r="I40" s="15">
        <v>572000</v>
      </c>
      <c r="J40" s="15">
        <v>588000</v>
      </c>
    </row>
    <row r="41" spans="1:10" ht="15">
      <c r="A41" s="89"/>
      <c r="B41" s="83" t="s">
        <v>73</v>
      </c>
      <c r="C41" s="83"/>
      <c r="D41" s="83"/>
      <c r="E41" s="83"/>
      <c r="F41" s="83"/>
      <c r="G41" s="83"/>
      <c r="H41" s="83"/>
      <c r="I41" s="14">
        <v>148400</v>
      </c>
      <c r="J41" s="14">
        <v>164400</v>
      </c>
    </row>
    <row r="42" spans="1:10" ht="15">
      <c r="A42" s="93"/>
      <c r="B42" s="84" t="s">
        <v>97</v>
      </c>
      <c r="C42" s="85"/>
      <c r="D42" s="85"/>
      <c r="E42" s="85"/>
      <c r="F42" s="85"/>
      <c r="G42" s="85"/>
      <c r="H42" s="86"/>
      <c r="I42" s="14">
        <v>423600</v>
      </c>
      <c r="J42" s="14">
        <v>423600</v>
      </c>
    </row>
    <row r="43" spans="1:10" ht="16.5" customHeight="1">
      <c r="A43" s="88" t="s">
        <v>25</v>
      </c>
      <c r="B43" s="90" t="s">
        <v>26</v>
      </c>
      <c r="C43" s="90"/>
      <c r="D43" s="90"/>
      <c r="E43" s="90"/>
      <c r="F43" s="90"/>
      <c r="G43" s="90"/>
      <c r="H43" s="90"/>
      <c r="I43" s="15">
        <v>32000</v>
      </c>
      <c r="J43" s="15">
        <v>32000</v>
      </c>
    </row>
    <row r="44" spans="1:10" ht="15">
      <c r="A44" s="107"/>
      <c r="B44" s="83" t="s">
        <v>73</v>
      </c>
      <c r="C44" s="83"/>
      <c r="D44" s="83"/>
      <c r="E44" s="83"/>
      <c r="F44" s="83"/>
      <c r="G44" s="83"/>
      <c r="H44" s="83"/>
      <c r="I44" s="14">
        <v>15000</v>
      </c>
      <c r="J44" s="14">
        <v>15000</v>
      </c>
    </row>
    <row r="45" spans="1:10" ht="15">
      <c r="A45" s="93"/>
      <c r="B45" s="84" t="s">
        <v>98</v>
      </c>
      <c r="C45" s="85"/>
      <c r="D45" s="85"/>
      <c r="E45" s="85"/>
      <c r="F45" s="85"/>
      <c r="G45" s="85"/>
      <c r="H45" s="86"/>
      <c r="I45" s="14">
        <v>17000</v>
      </c>
      <c r="J45" s="14">
        <v>17000</v>
      </c>
    </row>
    <row r="46" spans="1:10" ht="15">
      <c r="A46" s="91" t="s">
        <v>103</v>
      </c>
      <c r="B46" s="110" t="s">
        <v>81</v>
      </c>
      <c r="C46" s="110"/>
      <c r="D46" s="110"/>
      <c r="E46" s="110"/>
      <c r="F46" s="110"/>
      <c r="G46" s="110"/>
      <c r="H46" s="110"/>
      <c r="I46" s="15">
        <f>SUM(I47:I50)</f>
        <v>29037170</v>
      </c>
      <c r="J46" s="15">
        <f>SUM(J47:J50)</f>
        <v>29326770</v>
      </c>
    </row>
    <row r="47" spans="1:10" ht="15">
      <c r="A47" s="92"/>
      <c r="B47" s="94" t="s">
        <v>74</v>
      </c>
      <c r="C47" s="95"/>
      <c r="D47" s="95"/>
      <c r="E47" s="95"/>
      <c r="F47" s="95"/>
      <c r="G47" s="95"/>
      <c r="H47" s="96"/>
      <c r="I47" s="53">
        <v>793020</v>
      </c>
      <c r="J47" s="53">
        <v>793020</v>
      </c>
    </row>
    <row r="48" spans="1:10" ht="15">
      <c r="A48" s="92"/>
      <c r="B48" s="94" t="s">
        <v>75</v>
      </c>
      <c r="C48" s="95"/>
      <c r="D48" s="95"/>
      <c r="E48" s="95"/>
      <c r="F48" s="95"/>
      <c r="G48" s="95"/>
      <c r="H48" s="96"/>
      <c r="I48" s="53">
        <v>1228130</v>
      </c>
      <c r="J48" s="53">
        <v>1228130</v>
      </c>
    </row>
    <row r="49" spans="1:10" ht="15">
      <c r="A49" s="92"/>
      <c r="B49" s="94" t="s">
        <v>76</v>
      </c>
      <c r="C49" s="95"/>
      <c r="D49" s="95"/>
      <c r="E49" s="95"/>
      <c r="F49" s="95"/>
      <c r="G49" s="95"/>
      <c r="H49" s="96"/>
      <c r="I49" s="53">
        <v>4716020</v>
      </c>
      <c r="J49" s="53">
        <v>4716020</v>
      </c>
    </row>
    <row r="50" spans="1:10" ht="15">
      <c r="A50" s="93"/>
      <c r="B50" s="110" t="s">
        <v>70</v>
      </c>
      <c r="C50" s="110"/>
      <c r="D50" s="110"/>
      <c r="E50" s="110"/>
      <c r="F50" s="110"/>
      <c r="G50" s="110"/>
      <c r="H50" s="110"/>
      <c r="I50" s="53">
        <v>22300000</v>
      </c>
      <c r="J50" s="53">
        <v>22589600</v>
      </c>
    </row>
    <row r="51" spans="1:10" ht="35.25" customHeight="1">
      <c r="A51" s="7"/>
      <c r="B51" s="103" t="s">
        <v>27</v>
      </c>
      <c r="C51" s="103"/>
      <c r="D51" s="103"/>
      <c r="E51" s="103"/>
      <c r="F51" s="103"/>
      <c r="G51" s="103"/>
      <c r="H51" s="103"/>
      <c r="I51" s="17">
        <v>42862746</v>
      </c>
      <c r="J51" s="17">
        <v>43476895</v>
      </c>
    </row>
    <row r="52" spans="1:10" ht="15">
      <c r="A52" s="7"/>
      <c r="B52" s="103" t="s">
        <v>83</v>
      </c>
      <c r="C52" s="103"/>
      <c r="D52" s="103"/>
      <c r="E52" s="103"/>
      <c r="F52" s="103"/>
      <c r="G52" s="103"/>
      <c r="H52" s="103"/>
      <c r="I52" s="17">
        <v>3733524</v>
      </c>
      <c r="J52" s="17">
        <v>4347673</v>
      </c>
    </row>
    <row r="53" spans="1:10" ht="15">
      <c r="A53" s="4"/>
      <c r="B53" s="4"/>
      <c r="C53" s="4"/>
      <c r="D53" s="4"/>
      <c r="E53" s="4"/>
      <c r="F53" s="4"/>
      <c r="G53" s="4"/>
      <c r="H53" s="4"/>
      <c r="I53" s="50"/>
      <c r="J53" s="50"/>
    </row>
    <row r="54" spans="1:10" ht="15.75">
      <c r="A54" s="1"/>
      <c r="B54" s="1"/>
      <c r="C54" s="1"/>
      <c r="D54" s="1"/>
      <c r="E54" s="1"/>
      <c r="F54" s="1"/>
      <c r="G54" s="1"/>
      <c r="H54" s="1"/>
      <c r="I54" s="50"/>
      <c r="J54" s="50"/>
    </row>
    <row r="55" spans="1:10" ht="15.75">
      <c r="A55" s="1"/>
      <c r="B55" s="1"/>
      <c r="C55" s="1"/>
      <c r="D55" s="1"/>
      <c r="E55" s="1"/>
      <c r="F55" s="1"/>
      <c r="G55" s="1"/>
      <c r="H55" s="1"/>
      <c r="I55" s="55"/>
      <c r="J55" s="55"/>
    </row>
    <row r="56" spans="1:10" ht="15">
      <c r="A56" s="3"/>
      <c r="B56" s="3"/>
      <c r="C56" s="3"/>
      <c r="D56" s="3"/>
      <c r="E56" s="3"/>
      <c r="F56" s="3"/>
      <c r="G56" s="3"/>
      <c r="H56" s="3"/>
      <c r="I56" s="3"/>
      <c r="J56" s="3"/>
    </row>
    <row r="57" spans="1:10" ht="15">
      <c r="A57" s="3"/>
      <c r="B57" s="3"/>
      <c r="C57" s="3"/>
      <c r="D57" s="3"/>
      <c r="E57" s="3"/>
      <c r="F57" s="3"/>
      <c r="G57" s="3"/>
      <c r="H57" s="3"/>
      <c r="I57" s="3"/>
      <c r="J57" s="3"/>
    </row>
    <row r="58" spans="1:10" ht="15">
      <c r="A58" s="3"/>
      <c r="B58" s="3"/>
      <c r="C58" s="3"/>
      <c r="D58" s="3"/>
      <c r="E58" s="3"/>
      <c r="F58" s="3"/>
      <c r="G58" s="3"/>
      <c r="H58" s="3"/>
      <c r="I58" s="3"/>
      <c r="J58" s="3"/>
    </row>
    <row r="59" spans="1:10" ht="15">
      <c r="A59" s="3"/>
      <c r="B59" s="3"/>
      <c r="C59" s="3"/>
      <c r="D59" s="3"/>
      <c r="E59" s="3"/>
      <c r="F59" s="3"/>
      <c r="G59" s="3"/>
      <c r="H59" s="3"/>
      <c r="I59" s="3"/>
      <c r="J59" s="3"/>
    </row>
  </sheetData>
  <sheetProtection selectLockedCells="1" selectUnlockedCells="1"/>
  <mergeCells count="65">
    <mergeCell ref="A35:A36"/>
    <mergeCell ref="B35:H35"/>
    <mergeCell ref="B43:H43"/>
    <mergeCell ref="B36:H36"/>
    <mergeCell ref="A28:A29"/>
    <mergeCell ref="J8:J9"/>
    <mergeCell ref="I8:I9"/>
    <mergeCell ref="B8:H9"/>
    <mergeCell ref="A8:A9"/>
    <mergeCell ref="B51:H51"/>
    <mergeCell ref="B40:H40"/>
    <mergeCell ref="B41:H41"/>
    <mergeCell ref="A40:A42"/>
    <mergeCell ref="A14:A16"/>
    <mergeCell ref="B14:H14"/>
    <mergeCell ref="B15:H15"/>
    <mergeCell ref="B16:H16"/>
    <mergeCell ref="B46:H46"/>
    <mergeCell ref="B50:H50"/>
    <mergeCell ref="A10:A13"/>
    <mergeCell ref="B38:H38"/>
    <mergeCell ref="B32:H32"/>
    <mergeCell ref="B33:H33"/>
    <mergeCell ref="B37:H37"/>
    <mergeCell ref="A30:A31"/>
    <mergeCell ref="B22:H22"/>
    <mergeCell ref="A38:A39"/>
    <mergeCell ref="B34:H34"/>
    <mergeCell ref="B25:H25"/>
    <mergeCell ref="B52:H52"/>
    <mergeCell ref="B49:H49"/>
    <mergeCell ref="B28:H28"/>
    <mergeCell ref="B29:H29"/>
    <mergeCell ref="B10:H10"/>
    <mergeCell ref="B11:H11"/>
    <mergeCell ref="B39:H39"/>
    <mergeCell ref="B30:H30"/>
    <mergeCell ref="B31:H31"/>
    <mergeCell ref="B44:H44"/>
    <mergeCell ref="A1:D1"/>
    <mergeCell ref="A2:D2"/>
    <mergeCell ref="A3:D3"/>
    <mergeCell ref="A6:J6"/>
    <mergeCell ref="B17:H17"/>
    <mergeCell ref="B13:H13"/>
    <mergeCell ref="B12:H12"/>
    <mergeCell ref="A17:A20"/>
    <mergeCell ref="A46:A50"/>
    <mergeCell ref="B26:H26"/>
    <mergeCell ref="B27:H27"/>
    <mergeCell ref="A32:A34"/>
    <mergeCell ref="B47:H47"/>
    <mergeCell ref="B48:H48"/>
    <mergeCell ref="B42:H42"/>
    <mergeCell ref="A43:A45"/>
    <mergeCell ref="B45:H45"/>
    <mergeCell ref="A26:A27"/>
    <mergeCell ref="B20:H20"/>
    <mergeCell ref="B23:H23"/>
    <mergeCell ref="B24:H24"/>
    <mergeCell ref="B18:H18"/>
    <mergeCell ref="B19:H19"/>
    <mergeCell ref="A21:A22"/>
    <mergeCell ref="B21:H21"/>
    <mergeCell ref="A23:A25"/>
  </mergeCells>
  <printOptions/>
  <pageMargins left="0.7086614173228346" right="0.7086614173228346" top="0.7480314960629921" bottom="0.7480314960629921" header="0.31496062992125984" footer="0.31496062992125984"/>
  <pageSetup firstPageNumber="1" useFirstPageNumber="1" fitToHeight="0" fitToWidth="1" horizontalDpi="300" verticalDpi="300" orientation="portrait" paperSize="9" scale="86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"/>
  <sheetViews>
    <sheetView view="pageLayout" zoomScaleNormal="130" workbookViewId="0" topLeftCell="A49">
      <selection activeCell="A1" sqref="A1"/>
    </sheetView>
  </sheetViews>
  <sheetFormatPr defaultColWidth="9.140625" defaultRowHeight="12.75"/>
  <cols>
    <col min="1" max="1" width="5.421875" style="0" customWidth="1"/>
    <col min="7" max="7" width="19.00390625" style="0" customWidth="1"/>
    <col min="8" max="8" width="9.140625" style="0" hidden="1" customWidth="1"/>
    <col min="9" max="10" width="17.140625" style="0" hidden="1" customWidth="1"/>
    <col min="11" max="11" width="17.140625" style="0" customWidth="1"/>
    <col min="12" max="12" width="18.28125" style="0" customWidth="1"/>
    <col min="25" max="25" width="15.421875" style="0" customWidth="1"/>
  </cols>
  <sheetData>
    <row r="1" spans="12:15" ht="14.25">
      <c r="L1" s="48"/>
      <c r="O1" s="23"/>
    </row>
    <row r="2" spans="1:12" ht="14.25">
      <c r="A2" s="113" t="s">
        <v>100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</row>
    <row r="3" spans="1:12" ht="15">
      <c r="A3" s="8">
        <v>3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39.75" customHeight="1">
      <c r="A4" s="10" t="s">
        <v>35</v>
      </c>
      <c r="B4" s="99" t="s">
        <v>3</v>
      </c>
      <c r="C4" s="100"/>
      <c r="D4" s="100"/>
      <c r="E4" s="100"/>
      <c r="F4" s="100"/>
      <c r="G4" s="100"/>
      <c r="H4" s="101"/>
      <c r="I4" s="42" t="s">
        <v>36</v>
      </c>
      <c r="J4" s="40" t="s">
        <v>63</v>
      </c>
      <c r="K4" s="71" t="s">
        <v>36</v>
      </c>
      <c r="L4" s="40" t="s">
        <v>86</v>
      </c>
    </row>
    <row r="5" spans="1:12" ht="15" customHeight="1">
      <c r="A5" s="21" t="s">
        <v>34</v>
      </c>
      <c r="B5" s="114"/>
      <c r="C5" s="115"/>
      <c r="D5" s="115"/>
      <c r="E5" s="115"/>
      <c r="F5" s="115"/>
      <c r="G5" s="115"/>
      <c r="H5" s="116"/>
      <c r="I5" s="43" t="s">
        <v>52</v>
      </c>
      <c r="J5" s="41">
        <v>2015</v>
      </c>
      <c r="K5" s="72" t="s">
        <v>87</v>
      </c>
      <c r="L5" s="25"/>
    </row>
    <row r="6" spans="1:12" ht="15" customHeight="1">
      <c r="A6" s="24" t="s">
        <v>4</v>
      </c>
      <c r="B6" s="117" t="s">
        <v>71</v>
      </c>
      <c r="C6" s="118"/>
      <c r="D6" s="118"/>
      <c r="E6" s="118"/>
      <c r="F6" s="118"/>
      <c r="G6" s="118"/>
      <c r="H6" s="22"/>
      <c r="I6" s="30">
        <f>I7</f>
        <v>30000</v>
      </c>
      <c r="J6" s="30">
        <f>J7</f>
        <v>30000</v>
      </c>
      <c r="K6" s="235">
        <f>K7</f>
        <v>240000</v>
      </c>
      <c r="L6" s="236">
        <f>L7</f>
        <v>520000</v>
      </c>
    </row>
    <row r="7" spans="1:12" ht="15" customHeight="1">
      <c r="A7" s="24"/>
      <c r="B7" s="119" t="s">
        <v>51</v>
      </c>
      <c r="C7" s="120"/>
      <c r="D7" s="120"/>
      <c r="E7" s="120"/>
      <c r="F7" s="120"/>
      <c r="G7" s="121"/>
      <c r="H7" s="22"/>
      <c r="I7" s="28">
        <v>30000</v>
      </c>
      <c r="J7" s="46">
        <v>30000</v>
      </c>
      <c r="K7" s="237">
        <v>240000</v>
      </c>
      <c r="L7" s="238">
        <v>520000</v>
      </c>
    </row>
    <row r="8" spans="1:12" ht="18.75" customHeight="1">
      <c r="A8" s="108" t="s">
        <v>6</v>
      </c>
      <c r="B8" s="90" t="s">
        <v>28</v>
      </c>
      <c r="C8" s="90"/>
      <c r="D8" s="90"/>
      <c r="E8" s="90"/>
      <c r="F8" s="90"/>
      <c r="G8" s="90"/>
      <c r="H8" s="90"/>
      <c r="I8" s="31">
        <f>I9</f>
        <v>0</v>
      </c>
      <c r="J8" s="31">
        <f>J9</f>
        <v>30000</v>
      </c>
      <c r="K8" s="239">
        <f>K9</f>
        <v>5000</v>
      </c>
      <c r="L8" s="240">
        <f>L9</f>
        <v>5000</v>
      </c>
    </row>
    <row r="9" spans="1:12" ht="15">
      <c r="A9" s="108"/>
      <c r="B9" s="83" t="s">
        <v>8</v>
      </c>
      <c r="C9" s="83"/>
      <c r="D9" s="83"/>
      <c r="E9" s="83"/>
      <c r="F9" s="83"/>
      <c r="G9" s="83"/>
      <c r="H9" s="83"/>
      <c r="I9" s="29">
        <v>0</v>
      </c>
      <c r="J9" s="38">
        <v>30000</v>
      </c>
      <c r="K9" s="241">
        <v>5000</v>
      </c>
      <c r="L9" s="242">
        <v>5000</v>
      </c>
    </row>
    <row r="10" spans="1:12" ht="29.25" customHeight="1">
      <c r="A10" s="108" t="s">
        <v>9</v>
      </c>
      <c r="B10" s="127" t="s">
        <v>58</v>
      </c>
      <c r="C10" s="128"/>
      <c r="D10" s="128"/>
      <c r="E10" s="128"/>
      <c r="F10" s="128"/>
      <c r="G10" s="128"/>
      <c r="H10" s="129"/>
      <c r="I10" s="31">
        <f>I11+I12</f>
        <v>2395747</v>
      </c>
      <c r="J10" s="31">
        <f>J11+J12</f>
        <v>3377747</v>
      </c>
      <c r="K10" s="239">
        <f>K11+K12</f>
        <v>1595747</v>
      </c>
      <c r="L10" s="243">
        <f>L11+L12</f>
        <v>1436902</v>
      </c>
    </row>
    <row r="11" spans="1:12" ht="15">
      <c r="A11" s="108"/>
      <c r="B11" s="83" t="s">
        <v>8</v>
      </c>
      <c r="C11" s="83"/>
      <c r="D11" s="83"/>
      <c r="E11" s="83"/>
      <c r="F11" s="83"/>
      <c r="G11" s="83"/>
      <c r="H11" s="83"/>
      <c r="I11" s="38">
        <v>1750000</v>
      </c>
      <c r="J11" s="38">
        <v>2732000</v>
      </c>
      <c r="K11" s="241">
        <v>950000</v>
      </c>
      <c r="L11" s="244">
        <v>780000</v>
      </c>
    </row>
    <row r="12" spans="1:12" ht="15">
      <c r="A12" s="108"/>
      <c r="B12" s="109" t="s">
        <v>16</v>
      </c>
      <c r="C12" s="109"/>
      <c r="D12" s="109"/>
      <c r="E12" s="109"/>
      <c r="F12" s="109"/>
      <c r="G12" s="109"/>
      <c r="H12" s="109"/>
      <c r="I12" s="29">
        <v>645747</v>
      </c>
      <c r="J12" s="38">
        <v>645747</v>
      </c>
      <c r="K12" s="241">
        <v>645747</v>
      </c>
      <c r="L12" s="245">
        <v>656902</v>
      </c>
    </row>
    <row r="13" spans="1:12" ht="15">
      <c r="A13" s="88" t="s">
        <v>11</v>
      </c>
      <c r="B13" s="94" t="s">
        <v>53</v>
      </c>
      <c r="C13" s="95"/>
      <c r="D13" s="95"/>
      <c r="E13" s="95"/>
      <c r="F13" s="95"/>
      <c r="G13" s="96"/>
      <c r="H13" s="26"/>
      <c r="I13" s="29"/>
      <c r="J13" s="38"/>
      <c r="K13" s="239">
        <v>1000</v>
      </c>
      <c r="L13" s="246">
        <v>1000</v>
      </c>
    </row>
    <row r="14" spans="1:12" ht="15">
      <c r="A14" s="93"/>
      <c r="B14" s="130" t="s">
        <v>8</v>
      </c>
      <c r="C14" s="131"/>
      <c r="D14" s="131"/>
      <c r="E14" s="131"/>
      <c r="F14" s="131"/>
      <c r="G14" s="132"/>
      <c r="H14" s="26"/>
      <c r="I14" s="29"/>
      <c r="J14" s="38"/>
      <c r="K14" s="241">
        <v>1000</v>
      </c>
      <c r="L14" s="245">
        <v>1000</v>
      </c>
    </row>
    <row r="15" spans="1:12" ht="15">
      <c r="A15" s="126" t="s">
        <v>12</v>
      </c>
      <c r="B15" s="90" t="s">
        <v>29</v>
      </c>
      <c r="C15" s="90"/>
      <c r="D15" s="90"/>
      <c r="E15" s="90"/>
      <c r="F15" s="90"/>
      <c r="G15" s="90"/>
      <c r="H15" s="90"/>
      <c r="I15" s="31">
        <f>I16+I17+I18</f>
        <v>5400000</v>
      </c>
      <c r="J15" s="31">
        <f>J16+J17+J18</f>
        <v>5400000</v>
      </c>
      <c r="K15" s="239">
        <f>K16+K17+K18</f>
        <v>5400000</v>
      </c>
      <c r="L15" s="243">
        <f>L16+L17+L18</f>
        <v>5400000</v>
      </c>
    </row>
    <row r="16" spans="1:12" ht="15">
      <c r="A16" s="107"/>
      <c r="B16" s="90" t="s">
        <v>8</v>
      </c>
      <c r="C16" s="90"/>
      <c r="D16" s="90"/>
      <c r="E16" s="90"/>
      <c r="F16" s="90"/>
      <c r="G16" s="90"/>
      <c r="H16" s="90"/>
      <c r="I16" s="38">
        <v>405000</v>
      </c>
      <c r="J16" s="38">
        <v>405000</v>
      </c>
      <c r="K16" s="241">
        <v>405000</v>
      </c>
      <c r="L16" s="244">
        <v>405000</v>
      </c>
    </row>
    <row r="17" spans="1:12" ht="18.75" customHeight="1">
      <c r="A17" s="107"/>
      <c r="B17" s="90" t="s">
        <v>30</v>
      </c>
      <c r="C17" s="90"/>
      <c r="D17" s="90"/>
      <c r="E17" s="90"/>
      <c r="F17" s="90"/>
      <c r="G17" s="90"/>
      <c r="H17" s="90"/>
      <c r="I17" s="38">
        <v>2700000</v>
      </c>
      <c r="J17" s="38">
        <v>2700000</v>
      </c>
      <c r="K17" s="241">
        <v>2700000</v>
      </c>
      <c r="L17" s="244">
        <v>2700000</v>
      </c>
    </row>
    <row r="18" spans="1:12" ht="15">
      <c r="A18" s="93"/>
      <c r="B18" s="90" t="s">
        <v>10</v>
      </c>
      <c r="C18" s="90"/>
      <c r="D18" s="90"/>
      <c r="E18" s="90"/>
      <c r="F18" s="90"/>
      <c r="G18" s="90"/>
      <c r="H18" s="90"/>
      <c r="I18" s="38">
        <v>2295000</v>
      </c>
      <c r="J18" s="38">
        <v>2295000</v>
      </c>
      <c r="K18" s="241">
        <v>2295000</v>
      </c>
      <c r="L18" s="244">
        <v>2295000</v>
      </c>
    </row>
    <row r="19" spans="1:12" ht="15">
      <c r="A19" s="88" t="s">
        <v>13</v>
      </c>
      <c r="B19" s="90" t="s">
        <v>31</v>
      </c>
      <c r="C19" s="90"/>
      <c r="D19" s="90"/>
      <c r="E19" s="90"/>
      <c r="F19" s="90"/>
      <c r="G19" s="90"/>
      <c r="H19" s="90"/>
      <c r="I19" s="31">
        <f>I20</f>
        <v>1543010</v>
      </c>
      <c r="J19" s="31">
        <f>J20</f>
        <v>1073510</v>
      </c>
      <c r="K19" s="239">
        <f>K20+K21</f>
        <v>1076510</v>
      </c>
      <c r="L19" s="247">
        <f>L20+L21</f>
        <v>386000</v>
      </c>
    </row>
    <row r="20" spans="1:12" ht="15">
      <c r="A20" s="107"/>
      <c r="B20" s="83" t="s">
        <v>5</v>
      </c>
      <c r="C20" s="83"/>
      <c r="D20" s="83"/>
      <c r="E20" s="83"/>
      <c r="F20" s="83"/>
      <c r="G20" s="83"/>
      <c r="H20" s="83"/>
      <c r="I20" s="38">
        <v>1543010</v>
      </c>
      <c r="J20" s="38">
        <v>1073510</v>
      </c>
      <c r="K20" s="241">
        <v>1040510</v>
      </c>
      <c r="L20" s="244">
        <v>350000</v>
      </c>
    </row>
    <row r="21" spans="1:12" ht="15">
      <c r="A21" s="93"/>
      <c r="B21" s="84" t="s">
        <v>72</v>
      </c>
      <c r="C21" s="85"/>
      <c r="D21" s="85"/>
      <c r="E21" s="85"/>
      <c r="F21" s="85"/>
      <c r="G21" s="86"/>
      <c r="H21" s="49"/>
      <c r="I21" s="38"/>
      <c r="J21" s="38"/>
      <c r="K21" s="241">
        <v>36000</v>
      </c>
      <c r="L21" s="244">
        <v>36000</v>
      </c>
    </row>
    <row r="22" spans="1:12" ht="18.75" customHeight="1">
      <c r="A22" s="108" t="s">
        <v>14</v>
      </c>
      <c r="B22" s="90" t="s">
        <v>32</v>
      </c>
      <c r="C22" s="90"/>
      <c r="D22" s="90"/>
      <c r="E22" s="90"/>
      <c r="F22" s="90"/>
      <c r="G22" s="90"/>
      <c r="H22" s="90"/>
      <c r="I22" s="31">
        <f>I23</f>
        <v>367000</v>
      </c>
      <c r="J22" s="31">
        <f>J23</f>
        <v>364000</v>
      </c>
      <c r="K22" s="239">
        <f>K23</f>
        <v>234000</v>
      </c>
      <c r="L22" s="243">
        <v>264000</v>
      </c>
    </row>
    <row r="23" spans="1:12" ht="15">
      <c r="A23" s="108"/>
      <c r="B23" s="83" t="s">
        <v>8</v>
      </c>
      <c r="C23" s="83"/>
      <c r="D23" s="83"/>
      <c r="E23" s="83"/>
      <c r="F23" s="83"/>
      <c r="G23" s="83"/>
      <c r="H23" s="83"/>
      <c r="I23" s="38">
        <v>367000</v>
      </c>
      <c r="J23" s="38">
        <v>364000</v>
      </c>
      <c r="K23" s="241">
        <v>234000</v>
      </c>
      <c r="L23" s="244">
        <v>264000</v>
      </c>
    </row>
    <row r="24" spans="1:12" ht="18.75" customHeight="1">
      <c r="A24" s="108" t="s">
        <v>17</v>
      </c>
      <c r="B24" s="123" t="s">
        <v>33</v>
      </c>
      <c r="C24" s="123"/>
      <c r="D24" s="123"/>
      <c r="E24" s="123"/>
      <c r="F24" s="123"/>
      <c r="G24" s="123"/>
      <c r="H24" s="123"/>
      <c r="I24" s="39" t="e">
        <f>I6+I8+I10+#REF!+I15+#REF!+I19+I22</f>
        <v>#REF!</v>
      </c>
      <c r="J24" s="39" t="e">
        <f>J6+J8+J10+#REF!+J15+#REF!+J19+J22</f>
        <v>#REF!</v>
      </c>
      <c r="K24" s="248">
        <v>8552257</v>
      </c>
      <c r="L24" s="249">
        <v>8012902</v>
      </c>
    </row>
    <row r="25" spans="1:12" ht="14.25">
      <c r="A25" s="108"/>
      <c r="B25" s="122" t="s">
        <v>99</v>
      </c>
      <c r="C25" s="85"/>
      <c r="D25" s="85"/>
      <c r="E25" s="85"/>
      <c r="F25" s="85"/>
      <c r="G25" s="86"/>
      <c r="H25" s="18"/>
      <c r="I25" s="37"/>
      <c r="J25" s="37"/>
      <c r="K25" s="250" t="s">
        <v>85</v>
      </c>
      <c r="L25" s="251">
        <v>-14692159</v>
      </c>
    </row>
    <row r="26" spans="1:12" ht="38.25" customHeight="1">
      <c r="A26" s="9"/>
      <c r="B26" s="124" t="s">
        <v>57</v>
      </c>
      <c r="C26" s="125"/>
      <c r="D26" s="125"/>
      <c r="E26" s="125"/>
      <c r="F26" s="125"/>
      <c r="G26" s="125"/>
      <c r="H26" s="27"/>
      <c r="I26" s="17" t="e">
        <f>investicije!#REF!+'kapitalne pomoći'!I24</f>
        <v>#REF!</v>
      </c>
      <c r="J26" s="17" t="e">
        <f>investicije!#REF!+'kapitalne pomoći'!J24</f>
        <v>#REF!</v>
      </c>
      <c r="K26" s="251">
        <f>investicije!I51+'kapitalne pomoći'!K24</f>
        <v>51415003</v>
      </c>
      <c r="L26" s="251">
        <v>51489797</v>
      </c>
    </row>
  </sheetData>
  <sheetProtection selectLockedCells="1" selectUnlockedCells="1"/>
  <mergeCells count="31">
    <mergeCell ref="A10:A12"/>
    <mergeCell ref="B10:H10"/>
    <mergeCell ref="B11:H11"/>
    <mergeCell ref="B15:H15"/>
    <mergeCell ref="B12:H12"/>
    <mergeCell ref="A13:A14"/>
    <mergeCell ref="B13:G13"/>
    <mergeCell ref="B14:G14"/>
    <mergeCell ref="B19:H19"/>
    <mergeCell ref="B24:H24"/>
    <mergeCell ref="B22:H22"/>
    <mergeCell ref="B23:H23"/>
    <mergeCell ref="B26:G26"/>
    <mergeCell ref="B21:G21"/>
    <mergeCell ref="A24:A25"/>
    <mergeCell ref="B25:G25"/>
    <mergeCell ref="B18:H18"/>
    <mergeCell ref="A22:A23"/>
    <mergeCell ref="B20:H20"/>
    <mergeCell ref="B16:H16"/>
    <mergeCell ref="B17:H17"/>
    <mergeCell ref="A15:A18"/>
    <mergeCell ref="A19:A21"/>
    <mergeCell ref="A2:L2"/>
    <mergeCell ref="B4:H4"/>
    <mergeCell ref="A8:A9"/>
    <mergeCell ref="B8:H8"/>
    <mergeCell ref="B9:H9"/>
    <mergeCell ref="B5:H5"/>
    <mergeCell ref="B6:G6"/>
    <mergeCell ref="B7:G7"/>
  </mergeCells>
  <printOptions/>
  <pageMargins left="0.7086614173228347" right="0.7086614173228347" top="0.7480314960629921" bottom="0.7480314960629921" header="0.31496062992125984" footer="0.31496062992125984"/>
  <pageSetup firstPageNumber="2" useFirstPageNumber="1" fitToHeight="0" fitToWidth="1" horizontalDpi="300" verticalDpi="300" orientation="portrait" paperSize="9" scale="67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1"/>
  <sheetViews>
    <sheetView view="pageLayout" zoomScale="85" zoomScaleNormal="90" zoomScalePageLayoutView="85" workbookViewId="0" topLeftCell="A1">
      <selection activeCell="H81" sqref="H81"/>
    </sheetView>
  </sheetViews>
  <sheetFormatPr defaultColWidth="9.140625" defaultRowHeight="12.75"/>
  <cols>
    <col min="8" max="8" width="19.8515625" style="0" customWidth="1"/>
    <col min="9" max="10" width="24.7109375" style="0" hidden="1" customWidth="1"/>
    <col min="11" max="11" width="24.7109375" style="0" customWidth="1"/>
    <col min="12" max="12" width="27.00390625" style="0" customWidth="1"/>
    <col min="13" max="13" width="9.140625" style="0" customWidth="1"/>
  </cols>
  <sheetData>
    <row r="1" spans="1:12" ht="12.75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2" ht="12.75">
      <c r="A2" s="52"/>
      <c r="B2" s="52"/>
      <c r="C2" s="57" t="s">
        <v>102</v>
      </c>
      <c r="D2" s="57"/>
      <c r="E2" s="57"/>
      <c r="F2" s="57"/>
      <c r="G2" s="52"/>
      <c r="H2" s="52"/>
      <c r="I2" s="52"/>
      <c r="J2" s="52"/>
      <c r="K2" s="52"/>
      <c r="L2" s="52"/>
    </row>
    <row r="3" spans="1:12" ht="12.7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</row>
    <row r="4" spans="1:12" ht="12.75">
      <c r="A4" s="56"/>
      <c r="B4" s="56"/>
      <c r="C4" s="154"/>
      <c r="D4" s="183"/>
      <c r="E4" s="183"/>
      <c r="F4" s="183"/>
      <c r="G4" s="183"/>
      <c r="H4" s="183"/>
      <c r="I4" s="183"/>
      <c r="J4" s="183"/>
      <c r="K4" s="183"/>
      <c r="L4" s="183"/>
    </row>
    <row r="5" spans="1:12" ht="12.75">
      <c r="A5" s="56"/>
      <c r="B5" s="56"/>
      <c r="C5" s="183"/>
      <c r="D5" s="183"/>
      <c r="E5" s="183"/>
      <c r="F5" s="183"/>
      <c r="G5" s="183"/>
      <c r="H5" s="183"/>
      <c r="I5" s="183"/>
      <c r="J5" s="183"/>
      <c r="K5" s="183"/>
      <c r="L5" s="183"/>
    </row>
    <row r="6" spans="1:12" ht="12.75">
      <c r="A6" s="56"/>
      <c r="B6" s="56"/>
      <c r="C6" s="57" t="s">
        <v>55</v>
      </c>
      <c r="D6" s="57"/>
      <c r="E6" s="57"/>
      <c r="F6" s="57"/>
      <c r="G6" s="57"/>
      <c r="H6" s="56"/>
      <c r="I6" s="56"/>
      <c r="J6" s="56"/>
      <c r="K6" s="56"/>
      <c r="L6" s="56"/>
    </row>
    <row r="7" spans="1:12" ht="14.25">
      <c r="A7" s="10" t="s">
        <v>35</v>
      </c>
      <c r="B7" s="99" t="s">
        <v>3</v>
      </c>
      <c r="C7" s="100"/>
      <c r="D7" s="100"/>
      <c r="E7" s="100"/>
      <c r="F7" s="100"/>
      <c r="G7" s="100"/>
      <c r="H7" s="101"/>
      <c r="I7" s="20" t="s">
        <v>49</v>
      </c>
      <c r="J7" s="20" t="s">
        <v>63</v>
      </c>
      <c r="K7" s="20" t="s">
        <v>36</v>
      </c>
      <c r="L7" s="221" t="s">
        <v>86</v>
      </c>
    </row>
    <row r="8" spans="1:12" ht="14.25">
      <c r="A8" s="11" t="s">
        <v>34</v>
      </c>
      <c r="B8" s="102"/>
      <c r="C8" s="203"/>
      <c r="D8" s="203"/>
      <c r="E8" s="203"/>
      <c r="F8" s="203"/>
      <c r="G8" s="203"/>
      <c r="H8" s="204"/>
      <c r="I8" s="41">
        <v>2015</v>
      </c>
      <c r="J8" s="41">
        <v>2015</v>
      </c>
      <c r="K8" s="41">
        <v>2016</v>
      </c>
      <c r="L8" s="222"/>
    </row>
    <row r="9" spans="1:12" ht="12.75" customHeight="1">
      <c r="A9" s="106" t="s">
        <v>4</v>
      </c>
      <c r="B9" s="184" t="s">
        <v>38</v>
      </c>
      <c r="C9" s="185"/>
      <c r="D9" s="185"/>
      <c r="E9" s="185"/>
      <c r="F9" s="185"/>
      <c r="G9" s="185"/>
      <c r="H9" s="186"/>
      <c r="I9" s="145" t="e">
        <f>investicije!#REF!+investicije!#REF!+investicije!#REF!+investicije!#REF!+investicije!#REF!+investicije!#REF!+'kapitalne pomoći'!I20+'kapitalne pomoći'!#REF!</f>
        <v>#REF!</v>
      </c>
      <c r="J9" s="145" t="e">
        <f>investicije!#REF!+investicije!#REF!+investicije!#REF!+investicije!#REF!+investicije!#REF!+investicije!#REF!+investicije!#REF!+'kapitalne pomoći'!J20+'kapitalne pomoći'!L1</f>
        <v>#REF!</v>
      </c>
      <c r="K9" s="145">
        <v>11839086</v>
      </c>
      <c r="L9" s="145">
        <v>10590125</v>
      </c>
    </row>
    <row r="10" spans="1:12" ht="14.25" customHeight="1">
      <c r="A10" s="198"/>
      <c r="B10" s="187"/>
      <c r="C10" s="188"/>
      <c r="D10" s="188"/>
      <c r="E10" s="188"/>
      <c r="F10" s="188"/>
      <c r="G10" s="188"/>
      <c r="H10" s="189"/>
      <c r="I10" s="145"/>
      <c r="J10" s="145"/>
      <c r="K10" s="145"/>
      <c r="L10" s="145"/>
    </row>
    <row r="11" spans="1:12" ht="12.75" customHeight="1">
      <c r="A11" s="88" t="s">
        <v>6</v>
      </c>
      <c r="B11" s="190" t="s">
        <v>39</v>
      </c>
      <c r="C11" s="191"/>
      <c r="D11" s="191"/>
      <c r="E11" s="191"/>
      <c r="F11" s="191"/>
      <c r="G11" s="191"/>
      <c r="H11" s="192"/>
      <c r="I11" s="145" t="e">
        <f>investicije!#REF!+investicije!#REF!+investicije!#REF!+investicije!#REF!+investicije!#REF!+investicije!#REF!+investicije!#REF!+investicije!#REF!+'kapitalne pomoći'!I7+'kapitalne pomoći'!I9+'kapitalne pomoći'!I11+'kapitalne pomoći'!#REF!+'kapitalne pomoći'!I16+'kapitalne pomoći'!#REF!+'kapitalne pomoći'!I23</f>
        <v>#REF!</v>
      </c>
      <c r="J11" s="145" t="e">
        <f>investicije!#REF!+investicije!#REF!+investicije!#REF!+investicije!#REF!+investicije!#REF!+investicije!#REF!+'kapitalne pomoći'!J7+'kapitalne pomoći'!J9+'kapitalne pomoći'!J11+'kapitalne pomoći'!#REF!+'kapitalne pomoći'!J16+'kapitalne pomoći'!J23+'kapitalne pomoći'!#REF!</f>
        <v>#REF!</v>
      </c>
      <c r="K11" s="145">
        <v>5207420</v>
      </c>
      <c r="L11" s="145">
        <v>6230420</v>
      </c>
    </row>
    <row r="12" spans="1:12" ht="12.75" customHeight="1">
      <c r="A12" s="89"/>
      <c r="B12" s="193"/>
      <c r="C12" s="194"/>
      <c r="D12" s="194"/>
      <c r="E12" s="194"/>
      <c r="F12" s="194"/>
      <c r="G12" s="194"/>
      <c r="H12" s="195"/>
      <c r="I12" s="145"/>
      <c r="J12" s="145"/>
      <c r="K12" s="145"/>
      <c r="L12" s="145"/>
    </row>
    <row r="13" spans="1:12" ht="6.75" customHeight="1">
      <c r="A13" s="198"/>
      <c r="B13" s="187"/>
      <c r="C13" s="188"/>
      <c r="D13" s="188"/>
      <c r="E13" s="188"/>
      <c r="F13" s="188"/>
      <c r="G13" s="188"/>
      <c r="H13" s="189"/>
      <c r="I13" s="145"/>
      <c r="J13" s="145"/>
      <c r="K13" s="145"/>
      <c r="L13" s="145"/>
    </row>
    <row r="14" spans="1:12" ht="12.75" customHeight="1">
      <c r="A14" s="88" t="s">
        <v>9</v>
      </c>
      <c r="B14" s="190" t="s">
        <v>40</v>
      </c>
      <c r="C14" s="191"/>
      <c r="D14" s="191"/>
      <c r="E14" s="191"/>
      <c r="F14" s="191"/>
      <c r="G14" s="191"/>
      <c r="H14" s="192"/>
      <c r="I14" s="149">
        <f>'kapitalne pomoći'!I17</f>
        <v>2700000</v>
      </c>
      <c r="J14" s="149" t="e">
        <f>investicije!#REF!+'kapitalne pomoći'!J17</f>
        <v>#REF!</v>
      </c>
      <c r="K14" s="169">
        <v>29716020</v>
      </c>
      <c r="L14" s="182">
        <v>30005620</v>
      </c>
    </row>
    <row r="15" spans="1:12" ht="18" customHeight="1">
      <c r="A15" s="89"/>
      <c r="B15" s="193"/>
      <c r="C15" s="194"/>
      <c r="D15" s="194"/>
      <c r="E15" s="194"/>
      <c r="F15" s="194"/>
      <c r="G15" s="194"/>
      <c r="H15" s="195"/>
      <c r="I15" s="150"/>
      <c r="J15" s="150"/>
      <c r="K15" s="170"/>
      <c r="L15" s="182"/>
    </row>
    <row r="16" spans="1:12" ht="18.75" customHeight="1" hidden="1">
      <c r="A16" s="89"/>
      <c r="B16" s="193"/>
      <c r="C16" s="194"/>
      <c r="D16" s="194"/>
      <c r="E16" s="194"/>
      <c r="F16" s="194"/>
      <c r="G16" s="194"/>
      <c r="H16" s="195"/>
      <c r="I16" s="59"/>
      <c r="J16" s="60"/>
      <c r="K16" s="149"/>
      <c r="L16" s="182"/>
    </row>
    <row r="17" spans="1:12" ht="21" customHeight="1" hidden="1">
      <c r="A17" s="198"/>
      <c r="B17" s="187"/>
      <c r="C17" s="188"/>
      <c r="D17" s="188"/>
      <c r="E17" s="188"/>
      <c r="F17" s="188"/>
      <c r="G17" s="188"/>
      <c r="H17" s="189"/>
      <c r="I17" s="59"/>
      <c r="J17" s="58"/>
      <c r="K17" s="150"/>
      <c r="L17" s="182"/>
    </row>
    <row r="18" spans="1:12" ht="12.75" customHeight="1">
      <c r="A18" s="88" t="s">
        <v>11</v>
      </c>
      <c r="B18" s="190" t="s">
        <v>41</v>
      </c>
      <c r="C18" s="191"/>
      <c r="D18" s="191"/>
      <c r="E18" s="191"/>
      <c r="F18" s="191"/>
      <c r="G18" s="191"/>
      <c r="H18" s="192"/>
      <c r="I18" s="145" t="e">
        <f>investicije!#REF!+investicije!#REF!+investicije!#REF!+investicije!#REF!+investicije!#REF!+investicije!#REF!+'kapitalne pomoći'!I18</f>
        <v>#REF!</v>
      </c>
      <c r="J18" s="145" t="e">
        <f>investicije!#REF!+'kapitalne pomoći'!J18</f>
        <v>#REF!</v>
      </c>
      <c r="K18" s="145">
        <v>2295000</v>
      </c>
      <c r="L18" s="145">
        <v>2295000</v>
      </c>
    </row>
    <row r="19" spans="1:12" ht="12.75" customHeight="1">
      <c r="A19" s="198"/>
      <c r="B19" s="187"/>
      <c r="C19" s="188"/>
      <c r="D19" s="188"/>
      <c r="E19" s="188"/>
      <c r="F19" s="188"/>
      <c r="G19" s="188"/>
      <c r="H19" s="189"/>
      <c r="I19" s="145"/>
      <c r="J19" s="145"/>
      <c r="K19" s="145"/>
      <c r="L19" s="145"/>
    </row>
    <row r="20" spans="1:12" ht="12.75" customHeight="1">
      <c r="A20" s="88" t="s">
        <v>12</v>
      </c>
      <c r="B20" s="190" t="s">
        <v>42</v>
      </c>
      <c r="C20" s="191"/>
      <c r="D20" s="191"/>
      <c r="E20" s="191"/>
      <c r="F20" s="191"/>
      <c r="G20" s="191"/>
      <c r="H20" s="192"/>
      <c r="I20" s="145" t="e">
        <f>investicije!#REF!+investicije!#REF!+'kapitalne pomoći'!I12</f>
        <v>#REF!</v>
      </c>
      <c r="J20" s="145" t="e">
        <f>investicije!#REF!+'kapitalne pomoći'!J12</f>
        <v>#REF!</v>
      </c>
      <c r="K20" s="145">
        <v>2340477</v>
      </c>
      <c r="L20" s="145">
        <v>2351632</v>
      </c>
    </row>
    <row r="21" spans="1:12" ht="15" customHeight="1">
      <c r="A21" s="198"/>
      <c r="B21" s="187"/>
      <c r="C21" s="188"/>
      <c r="D21" s="188"/>
      <c r="E21" s="188"/>
      <c r="F21" s="188"/>
      <c r="G21" s="188"/>
      <c r="H21" s="189"/>
      <c r="I21" s="145"/>
      <c r="J21" s="145"/>
      <c r="K21" s="145"/>
      <c r="L21" s="145"/>
    </row>
    <row r="22" spans="1:12" ht="27.75" customHeight="1">
      <c r="A22" s="51" t="s">
        <v>13</v>
      </c>
      <c r="B22" s="218" t="s">
        <v>84</v>
      </c>
      <c r="C22" s="219"/>
      <c r="D22" s="219"/>
      <c r="E22" s="219"/>
      <c r="F22" s="219"/>
      <c r="G22" s="219"/>
      <c r="H22" s="220"/>
      <c r="I22" s="61" t="e">
        <f>investicije!#REF!+investicije!#REF!</f>
        <v>#REF!</v>
      </c>
      <c r="J22" s="61" t="e">
        <f>investicije!#REF!+investicije!#REF!</f>
        <v>#REF!</v>
      </c>
      <c r="K22" s="61">
        <v>17000</v>
      </c>
      <c r="L22" s="61">
        <v>17000</v>
      </c>
    </row>
    <row r="23" spans="1:12" ht="14.25" customHeight="1">
      <c r="A23" s="205" t="s">
        <v>37</v>
      </c>
      <c r="B23" s="206"/>
      <c r="C23" s="206"/>
      <c r="D23" s="206"/>
      <c r="E23" s="206"/>
      <c r="F23" s="206"/>
      <c r="G23" s="206"/>
      <c r="H23" s="207"/>
      <c r="I23" s="62" t="e">
        <f>I9+I11+I14+I18+I20+I22</f>
        <v>#REF!</v>
      </c>
      <c r="J23" s="62" t="e">
        <f>J9+J11+J14+J18+J20+J22</f>
        <v>#REF!</v>
      </c>
      <c r="K23" s="62">
        <f>K9+K11+K14+K18+K20+K22</f>
        <v>51415003</v>
      </c>
      <c r="L23" s="63">
        <f>L9+L11+L14+L18+L20+L22</f>
        <v>51489797</v>
      </c>
    </row>
    <row r="24" spans="1:12" ht="10.5" customHeight="1">
      <c r="A24" s="52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</row>
    <row r="25" spans="1:12" ht="12.75" customHeight="1" hidden="1">
      <c r="A25" s="52"/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</row>
    <row r="26" spans="1:12" ht="2.25" customHeight="1">
      <c r="A26" s="52"/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</row>
    <row r="27" spans="1:12" ht="12.75" customHeight="1" hidden="1">
      <c r="A27" s="52"/>
      <c r="B27" s="52"/>
      <c r="C27" s="199"/>
      <c r="D27" s="199"/>
      <c r="E27" s="199"/>
      <c r="F27" s="199"/>
      <c r="G27" s="199"/>
      <c r="H27" s="199"/>
      <c r="I27" s="199"/>
      <c r="J27" s="199"/>
      <c r="K27" s="199"/>
      <c r="L27" s="199"/>
    </row>
    <row r="28" spans="1:12" ht="12.75">
      <c r="A28" s="52"/>
      <c r="B28" s="52"/>
      <c r="C28" s="199"/>
      <c r="D28" s="199"/>
      <c r="E28" s="199"/>
      <c r="F28" s="199"/>
      <c r="G28" s="199"/>
      <c r="H28" s="199"/>
      <c r="I28" s="199"/>
      <c r="J28" s="199"/>
      <c r="K28" s="199"/>
      <c r="L28" s="199"/>
    </row>
    <row r="29" spans="1:12" ht="12.75">
      <c r="A29" s="52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</row>
    <row r="30" spans="1:12" ht="14.25">
      <c r="A30" s="10" t="s">
        <v>35</v>
      </c>
      <c r="B30" s="99" t="s">
        <v>3</v>
      </c>
      <c r="C30" s="100"/>
      <c r="D30" s="100"/>
      <c r="E30" s="100"/>
      <c r="F30" s="100"/>
      <c r="G30" s="100"/>
      <c r="H30" s="101"/>
      <c r="I30" s="20" t="s">
        <v>36</v>
      </c>
      <c r="J30" s="20" t="s">
        <v>63</v>
      </c>
      <c r="K30" s="20" t="s">
        <v>36</v>
      </c>
      <c r="L30" s="221" t="s">
        <v>86</v>
      </c>
    </row>
    <row r="31" spans="1:12" ht="14.25">
      <c r="A31" s="11" t="s">
        <v>34</v>
      </c>
      <c r="B31" s="102"/>
      <c r="C31" s="200"/>
      <c r="D31" s="200"/>
      <c r="E31" s="200"/>
      <c r="F31" s="200"/>
      <c r="G31" s="200"/>
      <c r="H31" s="201"/>
      <c r="I31" s="20">
        <v>2015</v>
      </c>
      <c r="J31" s="41">
        <v>2015</v>
      </c>
      <c r="K31" s="41">
        <v>2016</v>
      </c>
      <c r="L31" s="222"/>
    </row>
    <row r="32" spans="1:12" ht="12.75" customHeight="1">
      <c r="A32" s="108" t="s">
        <v>4</v>
      </c>
      <c r="B32" s="215" t="s">
        <v>59</v>
      </c>
      <c r="C32" s="216"/>
      <c r="D32" s="216"/>
      <c r="E32" s="216"/>
      <c r="F32" s="216"/>
      <c r="G32" s="216"/>
      <c r="H32" s="217"/>
      <c r="I32" s="135" t="e">
        <f>investicije!#REF!+investicije!#REF!</f>
        <v>#REF!</v>
      </c>
      <c r="J32" s="135" t="e">
        <f>investicije!#REF!+investicije!#REF!</f>
        <v>#REF!</v>
      </c>
      <c r="K32" s="135">
        <v>5813304</v>
      </c>
      <c r="L32" s="167">
        <v>5113304</v>
      </c>
    </row>
    <row r="33" spans="1:12" ht="38.25" customHeight="1">
      <c r="A33" s="108"/>
      <c r="B33" s="177"/>
      <c r="C33" s="178"/>
      <c r="D33" s="178"/>
      <c r="E33" s="178"/>
      <c r="F33" s="178"/>
      <c r="G33" s="178"/>
      <c r="H33" s="179"/>
      <c r="I33" s="136"/>
      <c r="J33" s="136"/>
      <c r="K33" s="136"/>
      <c r="L33" s="168"/>
    </row>
    <row r="34" spans="1:12" ht="12.75" customHeight="1">
      <c r="A34" s="108" t="s">
        <v>6</v>
      </c>
      <c r="B34" s="171" t="s">
        <v>60</v>
      </c>
      <c r="C34" s="172"/>
      <c r="D34" s="172"/>
      <c r="E34" s="172"/>
      <c r="F34" s="172"/>
      <c r="G34" s="172"/>
      <c r="H34" s="173"/>
      <c r="I34" s="137" t="e">
        <f>investicije!#REF!+investicije!#REF!+investicije!#REF!+investicije!#REF!+investicije!#REF!+investicije!#REF!+investicije!#REF!</f>
        <v>#REF!</v>
      </c>
      <c r="J34" s="137" t="e">
        <f>investicije!#REF!+investicije!#REF!+investicije!#REF!+investicije!#REF!+investicije!#REF!+investicije!#REF!+investicije!#REF!</f>
        <v>#REF!</v>
      </c>
      <c r="K34" s="137">
        <v>11849442</v>
      </c>
      <c r="L34" s="167">
        <v>12196991</v>
      </c>
    </row>
    <row r="35" spans="1:12" ht="12.75" customHeight="1">
      <c r="A35" s="108"/>
      <c r="B35" s="174"/>
      <c r="C35" s="175"/>
      <c r="D35" s="175"/>
      <c r="E35" s="175"/>
      <c r="F35" s="175"/>
      <c r="G35" s="175"/>
      <c r="H35" s="176"/>
      <c r="I35" s="138"/>
      <c r="J35" s="138"/>
      <c r="K35" s="138"/>
      <c r="L35" s="214"/>
    </row>
    <row r="36" spans="1:12" ht="26.25" customHeight="1">
      <c r="A36" s="108"/>
      <c r="B36" s="177"/>
      <c r="C36" s="178"/>
      <c r="D36" s="178"/>
      <c r="E36" s="178"/>
      <c r="F36" s="178"/>
      <c r="G36" s="178"/>
      <c r="H36" s="179"/>
      <c r="I36" s="139"/>
      <c r="J36" s="139"/>
      <c r="K36" s="139"/>
      <c r="L36" s="214"/>
    </row>
    <row r="37" spans="1:12" ht="33" customHeight="1">
      <c r="A37" s="108" t="s">
        <v>9</v>
      </c>
      <c r="B37" s="171" t="s">
        <v>61</v>
      </c>
      <c r="C37" s="172"/>
      <c r="D37" s="172"/>
      <c r="E37" s="172"/>
      <c r="F37" s="172"/>
      <c r="G37" s="172"/>
      <c r="H37" s="173"/>
      <c r="I37" s="137" t="e">
        <f>investicije!#REF!+investicije!#REF!+investicije!#REF!</f>
        <v>#REF!</v>
      </c>
      <c r="J37" s="137" t="e">
        <f>investicije!#REF!+investicije!#REF!</f>
        <v>#REF!</v>
      </c>
      <c r="K37" s="140">
        <f>investicije!I35+investicije!I38</f>
        <v>2296000</v>
      </c>
      <c r="L37" s="167">
        <v>2957000</v>
      </c>
    </row>
    <row r="38" spans="1:12" ht="19.5" customHeight="1">
      <c r="A38" s="108"/>
      <c r="B38" s="174"/>
      <c r="C38" s="175"/>
      <c r="D38" s="175"/>
      <c r="E38" s="175"/>
      <c r="F38" s="175"/>
      <c r="G38" s="175"/>
      <c r="H38" s="176"/>
      <c r="I38" s="151"/>
      <c r="J38" s="151"/>
      <c r="K38" s="141"/>
      <c r="L38" s="168"/>
    </row>
    <row r="39" spans="1:12" ht="23.25" customHeight="1" hidden="1">
      <c r="A39" s="108"/>
      <c r="B39" s="174"/>
      <c r="C39" s="175"/>
      <c r="D39" s="175"/>
      <c r="E39" s="175"/>
      <c r="F39" s="175"/>
      <c r="G39" s="175"/>
      <c r="H39" s="176"/>
      <c r="I39" s="65"/>
      <c r="J39" s="66"/>
      <c r="K39" s="142"/>
      <c r="L39" s="168"/>
    </row>
    <row r="40" spans="1:12" ht="13.5" customHeight="1" hidden="1">
      <c r="A40" s="108"/>
      <c r="B40" s="177"/>
      <c r="C40" s="178"/>
      <c r="D40" s="178"/>
      <c r="E40" s="178"/>
      <c r="F40" s="178"/>
      <c r="G40" s="178"/>
      <c r="H40" s="179"/>
      <c r="I40" s="64"/>
      <c r="J40" s="67"/>
      <c r="K40" s="67"/>
      <c r="L40" s="168"/>
    </row>
    <row r="41" spans="1:12" ht="12.75" customHeight="1">
      <c r="A41" s="180" t="s">
        <v>11</v>
      </c>
      <c r="B41" s="208" t="s">
        <v>62</v>
      </c>
      <c r="C41" s="209"/>
      <c r="D41" s="209"/>
      <c r="E41" s="209"/>
      <c r="F41" s="209"/>
      <c r="G41" s="209"/>
      <c r="H41" s="210"/>
      <c r="I41" s="143" t="e">
        <f>investicije!#REF!+investicije!#REF!</f>
        <v>#REF!</v>
      </c>
      <c r="J41" s="143" t="e">
        <f>investicije!#REF!+investicije!#REF!+investicije!#REF!</f>
        <v>#REF!</v>
      </c>
      <c r="K41" s="143">
        <f>investicije!I40+investicije!I43</f>
        <v>604000</v>
      </c>
      <c r="L41" s="165">
        <v>620000</v>
      </c>
    </row>
    <row r="42" spans="1:12" ht="20.25" customHeight="1">
      <c r="A42" s="180"/>
      <c r="B42" s="211"/>
      <c r="C42" s="212"/>
      <c r="D42" s="212"/>
      <c r="E42" s="212"/>
      <c r="F42" s="212"/>
      <c r="G42" s="212"/>
      <c r="H42" s="213"/>
      <c r="I42" s="144"/>
      <c r="J42" s="144"/>
      <c r="K42" s="144"/>
      <c r="L42" s="166"/>
    </row>
    <row r="43" spans="1:12" ht="20.25" customHeight="1">
      <c r="A43" s="73" t="s">
        <v>12</v>
      </c>
      <c r="B43" s="223" t="s">
        <v>105</v>
      </c>
      <c r="C43" s="224"/>
      <c r="D43" s="224"/>
      <c r="E43" s="224"/>
      <c r="F43" s="224"/>
      <c r="G43" s="224"/>
      <c r="H43" s="225"/>
      <c r="I43" s="75"/>
      <c r="J43" s="75"/>
      <c r="K43" s="74">
        <v>22300000</v>
      </c>
      <c r="L43" s="74">
        <v>22589600</v>
      </c>
    </row>
    <row r="44" spans="1:12" ht="15" customHeight="1" hidden="1">
      <c r="A44" s="51"/>
      <c r="B44" s="202"/>
      <c r="C44" s="202"/>
      <c r="D44" s="202"/>
      <c r="E44" s="202"/>
      <c r="F44" s="202"/>
      <c r="G44" s="202"/>
      <c r="H44" s="202"/>
      <c r="I44" s="68"/>
      <c r="J44" s="66"/>
      <c r="K44" s="66"/>
      <c r="L44" s="69"/>
    </row>
    <row r="45" spans="1:12" ht="14.25" customHeight="1">
      <c r="A45" s="103" t="s">
        <v>27</v>
      </c>
      <c r="B45" s="103"/>
      <c r="C45" s="103"/>
      <c r="D45" s="103"/>
      <c r="E45" s="103"/>
      <c r="F45" s="103"/>
      <c r="G45" s="103"/>
      <c r="H45" s="103"/>
      <c r="I45" s="70" t="e">
        <f>I32+I34+I37+I41+#REF!+I44</f>
        <v>#REF!</v>
      </c>
      <c r="J45" s="70" t="e">
        <f>J32+J34+J37+J41+#REF!+J44</f>
        <v>#REF!</v>
      </c>
      <c r="K45" s="17">
        <f>SUM(K32:K43)</f>
        <v>42862746</v>
      </c>
      <c r="L45" s="17">
        <f>SUM(L32:L43)</f>
        <v>43476895</v>
      </c>
    </row>
    <row r="46" spans="1:12" ht="52.5" customHeight="1">
      <c r="A46" s="52"/>
      <c r="B46" s="52"/>
      <c r="C46" s="52"/>
      <c r="D46" s="52"/>
      <c r="E46" s="52"/>
      <c r="F46" s="52"/>
      <c r="G46" s="52"/>
      <c r="H46" s="52"/>
      <c r="I46" s="52"/>
      <c r="J46" s="52"/>
      <c r="K46" s="76"/>
      <c r="L46" s="52"/>
    </row>
    <row r="47" spans="2:12" ht="52.5" customHeight="1">
      <c r="B47" s="154" t="s">
        <v>43</v>
      </c>
      <c r="C47" s="154"/>
      <c r="D47" s="154"/>
      <c r="E47" s="154"/>
      <c r="F47" s="154"/>
      <c r="G47" s="154"/>
      <c r="H47" s="154"/>
      <c r="I47" s="154"/>
      <c r="J47" s="154"/>
      <c r="K47" s="154"/>
      <c r="L47" s="154"/>
    </row>
    <row r="48" spans="2:12" ht="12.75">
      <c r="B48" s="154"/>
      <c r="C48" s="154"/>
      <c r="D48" s="154"/>
      <c r="E48" s="154"/>
      <c r="F48" s="154"/>
      <c r="G48" s="154"/>
      <c r="H48" s="154"/>
      <c r="I48" s="154"/>
      <c r="J48" s="154"/>
      <c r="K48" s="154"/>
      <c r="L48" s="154"/>
    </row>
    <row r="50" spans="1:12" ht="14.25">
      <c r="A50" s="10" t="s">
        <v>35</v>
      </c>
      <c r="B50" s="99" t="s">
        <v>3</v>
      </c>
      <c r="C50" s="100"/>
      <c r="D50" s="100"/>
      <c r="E50" s="100"/>
      <c r="F50" s="100"/>
      <c r="G50" s="100"/>
      <c r="H50" s="101"/>
      <c r="I50" s="20" t="s">
        <v>36</v>
      </c>
      <c r="J50" s="20" t="s">
        <v>63</v>
      </c>
      <c r="K50" s="20" t="s">
        <v>65</v>
      </c>
      <c r="L50" s="221" t="s">
        <v>86</v>
      </c>
    </row>
    <row r="51" spans="1:12" ht="14.25">
      <c r="A51" s="11" t="s">
        <v>34</v>
      </c>
      <c r="B51" s="102"/>
      <c r="C51" s="196"/>
      <c r="D51" s="196"/>
      <c r="E51" s="196"/>
      <c r="F51" s="196"/>
      <c r="G51" s="196"/>
      <c r="H51" s="197"/>
      <c r="I51" s="20">
        <v>2015</v>
      </c>
      <c r="J51" s="41">
        <v>2015</v>
      </c>
      <c r="K51" s="41" t="s">
        <v>52</v>
      </c>
      <c r="L51" s="222"/>
    </row>
    <row r="52" spans="1:12" ht="12.75" customHeight="1">
      <c r="A52" s="160" t="s">
        <v>4</v>
      </c>
      <c r="B52" s="162" t="s">
        <v>44</v>
      </c>
      <c r="C52" s="162"/>
      <c r="D52" s="162"/>
      <c r="E52" s="162"/>
      <c r="F52" s="162"/>
      <c r="G52" s="162"/>
      <c r="H52" s="162"/>
      <c r="I52" s="148">
        <f>'kapitalne pomoći'!$I$8</f>
        <v>0</v>
      </c>
      <c r="J52" s="148">
        <f>'kapitalne pomoći'!J8</f>
        <v>30000</v>
      </c>
      <c r="K52" s="146">
        <f>'kapitalne pomoći'!K8</f>
        <v>5000</v>
      </c>
      <c r="L52" s="146">
        <v>5000</v>
      </c>
    </row>
    <row r="53" spans="1:12" ht="12.75" customHeight="1">
      <c r="A53" s="160"/>
      <c r="B53" s="158"/>
      <c r="C53" s="158"/>
      <c r="D53" s="158"/>
      <c r="E53" s="158"/>
      <c r="F53" s="158"/>
      <c r="G53" s="158"/>
      <c r="H53" s="158"/>
      <c r="I53" s="148"/>
      <c r="J53" s="148"/>
      <c r="K53" s="146"/>
      <c r="L53" s="146"/>
    </row>
    <row r="54" spans="1:12" ht="15" customHeight="1">
      <c r="A54" s="32" t="s">
        <v>6</v>
      </c>
      <c r="B54" s="158" t="s">
        <v>50</v>
      </c>
      <c r="C54" s="158"/>
      <c r="D54" s="158"/>
      <c r="E54" s="158"/>
      <c r="F54" s="158"/>
      <c r="G54" s="158"/>
      <c r="H54" s="158"/>
      <c r="I54" s="33">
        <f>'kapitalne pomoći'!$I$6</f>
        <v>30000</v>
      </c>
      <c r="J54" s="33">
        <f>'kapitalne pomoći'!$I$6</f>
        <v>30000</v>
      </c>
      <c r="K54" s="77">
        <f>'kapitalne pomoći'!K6</f>
        <v>240000</v>
      </c>
      <c r="L54" s="78">
        <f>'kapitalne pomoći'!$L$6</f>
        <v>520000</v>
      </c>
    </row>
    <row r="55" spans="1:12" ht="9" customHeight="1">
      <c r="A55" s="160" t="s">
        <v>9</v>
      </c>
      <c r="B55" s="162" t="s">
        <v>45</v>
      </c>
      <c r="C55" s="162"/>
      <c r="D55" s="162"/>
      <c r="E55" s="162"/>
      <c r="F55" s="162"/>
      <c r="G55" s="162"/>
      <c r="H55" s="162"/>
      <c r="I55" s="148">
        <f>'kapitalne pomoći'!$I$10</f>
        <v>2395747</v>
      </c>
      <c r="J55" s="148">
        <f>'kapitalne pomoći'!J10</f>
        <v>3377747</v>
      </c>
      <c r="K55" s="146">
        <f>'kapitalne pomoći'!K10</f>
        <v>1595747</v>
      </c>
      <c r="L55" s="181">
        <f>'kapitalne pomoći'!L10</f>
        <v>1436902</v>
      </c>
    </row>
    <row r="56" spans="1:12" ht="10.5" customHeight="1">
      <c r="A56" s="160"/>
      <c r="B56" s="158"/>
      <c r="C56" s="158"/>
      <c r="D56" s="158"/>
      <c r="E56" s="158"/>
      <c r="F56" s="158"/>
      <c r="G56" s="158"/>
      <c r="H56" s="158"/>
      <c r="I56" s="148"/>
      <c r="J56" s="148"/>
      <c r="K56" s="146"/>
      <c r="L56" s="226"/>
    </row>
    <row r="57" spans="1:12" ht="12.75" customHeight="1">
      <c r="A57" s="160"/>
      <c r="B57" s="158"/>
      <c r="C57" s="158"/>
      <c r="D57" s="158"/>
      <c r="E57" s="158"/>
      <c r="F57" s="158"/>
      <c r="G57" s="158"/>
      <c r="H57" s="158"/>
      <c r="I57" s="148"/>
      <c r="J57" s="148"/>
      <c r="K57" s="146"/>
      <c r="L57" s="226"/>
    </row>
    <row r="58" spans="1:12" ht="27.75" customHeight="1">
      <c r="A58" s="160" t="s">
        <v>11</v>
      </c>
      <c r="B58" s="162" t="s">
        <v>46</v>
      </c>
      <c r="C58" s="162"/>
      <c r="D58" s="162"/>
      <c r="E58" s="162"/>
      <c r="F58" s="162"/>
      <c r="G58" s="162"/>
      <c r="H58" s="162"/>
      <c r="I58" s="33">
        <f>'kapitalne pomoći'!$I$15</f>
        <v>5400000</v>
      </c>
      <c r="J58" s="33">
        <f>'kapitalne pomoći'!$I$15</f>
        <v>5400000</v>
      </c>
      <c r="K58" s="133">
        <f>'kapitalne pomoći'!K15</f>
        <v>5400000</v>
      </c>
      <c r="L58" s="181">
        <f>'kapitalne pomoći'!L15</f>
        <v>5400000</v>
      </c>
    </row>
    <row r="59" spans="1:12" ht="10.5" customHeight="1" hidden="1">
      <c r="A59" s="160"/>
      <c r="B59" s="158"/>
      <c r="C59" s="158"/>
      <c r="D59" s="158"/>
      <c r="E59" s="158"/>
      <c r="F59" s="158"/>
      <c r="G59" s="158"/>
      <c r="H59" s="158"/>
      <c r="I59" s="33"/>
      <c r="J59" s="45"/>
      <c r="K59" s="147"/>
      <c r="L59" s="181"/>
    </row>
    <row r="60" spans="1:12" ht="11.25" customHeight="1" hidden="1">
      <c r="A60" s="160"/>
      <c r="B60" s="158"/>
      <c r="C60" s="158"/>
      <c r="D60" s="158"/>
      <c r="E60" s="158"/>
      <c r="F60" s="158"/>
      <c r="G60" s="158"/>
      <c r="H60" s="158"/>
      <c r="I60" s="33"/>
      <c r="J60" s="45"/>
      <c r="K60" s="134"/>
      <c r="L60" s="181"/>
    </row>
    <row r="61" spans="1:12" ht="12.75" customHeight="1" hidden="1">
      <c r="A61" s="160"/>
      <c r="B61" s="158"/>
      <c r="C61" s="158"/>
      <c r="D61" s="158"/>
      <c r="E61" s="158"/>
      <c r="F61" s="158"/>
      <c r="G61" s="158"/>
      <c r="H61" s="158"/>
      <c r="I61" s="33" t="e">
        <f>'kapitalne pomoći'!#REF!</f>
        <v>#REF!</v>
      </c>
      <c r="J61" s="45"/>
      <c r="K61" s="80"/>
      <c r="L61" s="181"/>
    </row>
    <row r="62" spans="1:12" ht="12.75" customHeight="1">
      <c r="A62" s="160" t="s">
        <v>12</v>
      </c>
      <c r="B62" s="158" t="s">
        <v>54</v>
      </c>
      <c r="C62" s="158"/>
      <c r="D62" s="158"/>
      <c r="E62" s="158"/>
      <c r="F62" s="158"/>
      <c r="G62" s="158"/>
      <c r="H62" s="158"/>
      <c r="I62" s="152" t="e">
        <f>'kapitalne pomoći'!#REF!</f>
        <v>#REF!</v>
      </c>
      <c r="J62" s="152" t="e">
        <f>'kapitalne pomoći'!#REF!</f>
        <v>#REF!</v>
      </c>
      <c r="K62" s="133">
        <v>1000</v>
      </c>
      <c r="L62" s="181">
        <v>1000</v>
      </c>
    </row>
    <row r="63" spans="1:12" ht="12.75" customHeight="1">
      <c r="A63" s="161"/>
      <c r="B63" s="158"/>
      <c r="C63" s="158"/>
      <c r="D63" s="158"/>
      <c r="E63" s="158"/>
      <c r="F63" s="158"/>
      <c r="G63" s="158"/>
      <c r="H63" s="158"/>
      <c r="I63" s="153"/>
      <c r="J63" s="153"/>
      <c r="K63" s="134"/>
      <c r="L63" s="181"/>
    </row>
    <row r="64" spans="1:12" ht="1.5" customHeight="1">
      <c r="A64" s="160"/>
      <c r="B64" s="158"/>
      <c r="C64" s="158"/>
      <c r="D64" s="158"/>
      <c r="E64" s="158"/>
      <c r="F64" s="158"/>
      <c r="G64" s="158"/>
      <c r="H64" s="158"/>
      <c r="I64" s="33"/>
      <c r="J64" s="44"/>
      <c r="K64" s="133"/>
      <c r="L64" s="181"/>
    </row>
    <row r="65" spans="1:12" ht="12.75" customHeight="1" hidden="1">
      <c r="A65" s="161"/>
      <c r="B65" s="158"/>
      <c r="C65" s="158"/>
      <c r="D65" s="158"/>
      <c r="E65" s="158"/>
      <c r="F65" s="158"/>
      <c r="G65" s="158"/>
      <c r="H65" s="158"/>
      <c r="I65" s="33"/>
      <c r="J65" s="44"/>
      <c r="K65" s="134"/>
      <c r="L65" s="181"/>
    </row>
    <row r="66" spans="1:12" ht="27.75" customHeight="1">
      <c r="A66" s="160" t="s">
        <v>13</v>
      </c>
      <c r="B66" s="162" t="s">
        <v>47</v>
      </c>
      <c r="C66" s="162"/>
      <c r="D66" s="162"/>
      <c r="E66" s="162"/>
      <c r="F66" s="162"/>
      <c r="G66" s="162"/>
      <c r="H66" s="162"/>
      <c r="I66" s="33">
        <f>'kapitalne pomoći'!$I$19</f>
        <v>1543010</v>
      </c>
      <c r="J66" s="33">
        <f>'kapitalne pomoći'!J19</f>
        <v>1073510</v>
      </c>
      <c r="K66" s="77">
        <f>'kapitalne pomoći'!K19</f>
        <v>1076510</v>
      </c>
      <c r="L66" s="181">
        <f>'kapitalne pomoći'!L19</f>
        <v>386000</v>
      </c>
    </row>
    <row r="67" spans="1:12" ht="11.25" customHeight="1" hidden="1">
      <c r="A67" s="160"/>
      <c r="B67" s="158"/>
      <c r="C67" s="158"/>
      <c r="D67" s="158"/>
      <c r="E67" s="158"/>
      <c r="F67" s="158"/>
      <c r="G67" s="158"/>
      <c r="H67" s="158"/>
      <c r="I67" s="33"/>
      <c r="J67" s="44"/>
      <c r="K67" s="81"/>
      <c r="L67" s="181"/>
    </row>
    <row r="68" spans="1:12" ht="12.75" customHeight="1">
      <c r="A68" s="160" t="s">
        <v>14</v>
      </c>
      <c r="B68" s="163" t="s">
        <v>48</v>
      </c>
      <c r="C68" s="163"/>
      <c r="D68" s="163"/>
      <c r="E68" s="163"/>
      <c r="F68" s="163"/>
      <c r="G68" s="163"/>
      <c r="H68" s="163"/>
      <c r="I68" s="148">
        <f>'kapitalne pomoći'!$I$22</f>
        <v>367000</v>
      </c>
      <c r="J68" s="148">
        <f>'kapitalne pomoći'!J22</f>
        <v>364000</v>
      </c>
      <c r="K68" s="146">
        <f>'kapitalne pomoći'!K22</f>
        <v>234000</v>
      </c>
      <c r="L68" s="181">
        <f>'kapitalne pomoći'!L22</f>
        <v>264000</v>
      </c>
    </row>
    <row r="69" spans="1:12" ht="12.75" customHeight="1">
      <c r="A69" s="160"/>
      <c r="B69" s="164"/>
      <c r="C69" s="164"/>
      <c r="D69" s="164"/>
      <c r="E69" s="164"/>
      <c r="F69" s="164"/>
      <c r="G69" s="164"/>
      <c r="H69" s="164"/>
      <c r="I69" s="148"/>
      <c r="J69" s="148"/>
      <c r="K69" s="146"/>
      <c r="L69" s="181"/>
    </row>
    <row r="70" spans="1:12" ht="14.25" customHeight="1">
      <c r="A70" s="159" t="s">
        <v>33</v>
      </c>
      <c r="B70" s="159"/>
      <c r="C70" s="159"/>
      <c r="D70" s="159"/>
      <c r="E70" s="159"/>
      <c r="F70" s="159"/>
      <c r="G70" s="159"/>
      <c r="H70" s="159"/>
      <c r="I70" s="35" t="e">
        <f>I52+I54+I55+I58+I61+I66+I68+#REF!</f>
        <v>#REF!</v>
      </c>
      <c r="J70" s="35" t="e">
        <f>J52+J54+J55+J58+J61+J66+J68+#REF!</f>
        <v>#REF!</v>
      </c>
      <c r="K70" s="82">
        <f>SUM(K52:K69)</f>
        <v>8552257</v>
      </c>
      <c r="L70" s="82">
        <f>SUM(L52:L69)</f>
        <v>8012902</v>
      </c>
    </row>
    <row r="71" spans="1:12" ht="12.75" customHeight="1">
      <c r="A71" s="155"/>
      <c r="B71" s="156"/>
      <c r="C71" s="156"/>
      <c r="D71" s="156"/>
      <c r="E71" s="156"/>
      <c r="F71" s="156"/>
      <c r="G71" s="156"/>
      <c r="H71" s="157"/>
      <c r="I71" s="34"/>
      <c r="J71" s="34"/>
      <c r="K71" s="79"/>
      <c r="L71" s="79"/>
    </row>
    <row r="72" ht="12.75" customHeight="1"/>
    <row r="73" ht="12.75" customHeight="1"/>
    <row r="74" ht="12.75" customHeight="1"/>
    <row r="75" ht="12.75" customHeight="1"/>
  </sheetData>
  <sheetProtection selectLockedCells="1" selectUnlockedCells="1"/>
  <mergeCells count="110">
    <mergeCell ref="L7:L8"/>
    <mergeCell ref="L30:L31"/>
    <mergeCell ref="L50:L51"/>
    <mergeCell ref="B43:H43"/>
    <mergeCell ref="L66:L67"/>
    <mergeCell ref="I55:I57"/>
    <mergeCell ref="B54:H54"/>
    <mergeCell ref="B55:H57"/>
    <mergeCell ref="L55:L57"/>
    <mergeCell ref="I32:I33"/>
    <mergeCell ref="B41:H42"/>
    <mergeCell ref="I34:I36"/>
    <mergeCell ref="L34:L36"/>
    <mergeCell ref="L37:L40"/>
    <mergeCell ref="A18:A19"/>
    <mergeCell ref="B14:H17"/>
    <mergeCell ref="A20:A21"/>
    <mergeCell ref="B32:H33"/>
    <mergeCell ref="I41:I42"/>
    <mergeCell ref="B22:H22"/>
    <mergeCell ref="A45:H45"/>
    <mergeCell ref="A32:A33"/>
    <mergeCell ref="B31:H31"/>
    <mergeCell ref="B44:H44"/>
    <mergeCell ref="B7:H7"/>
    <mergeCell ref="B8:H8"/>
    <mergeCell ref="A9:A10"/>
    <mergeCell ref="A11:A13"/>
    <mergeCell ref="B18:H19"/>
    <mergeCell ref="A23:H23"/>
    <mergeCell ref="A52:A53"/>
    <mergeCell ref="B52:H53"/>
    <mergeCell ref="B51:H51"/>
    <mergeCell ref="B20:H21"/>
    <mergeCell ref="A14:A17"/>
    <mergeCell ref="A58:A61"/>
    <mergeCell ref="B58:H61"/>
    <mergeCell ref="B30:H30"/>
    <mergeCell ref="B34:H36"/>
    <mergeCell ref="C27:L28"/>
    <mergeCell ref="L52:L53"/>
    <mergeCell ref="A55:A57"/>
    <mergeCell ref="L58:L61"/>
    <mergeCell ref="A34:A36"/>
    <mergeCell ref="A37:A40"/>
    <mergeCell ref="C4:L5"/>
    <mergeCell ref="B50:H50"/>
    <mergeCell ref="L9:L10"/>
    <mergeCell ref="B9:H10"/>
    <mergeCell ref="B11:H13"/>
    <mergeCell ref="B37:H40"/>
    <mergeCell ref="A41:A42"/>
    <mergeCell ref="I68:I69"/>
    <mergeCell ref="L68:L69"/>
    <mergeCell ref="I52:I53"/>
    <mergeCell ref="L11:L13"/>
    <mergeCell ref="L14:L17"/>
    <mergeCell ref="L64:L65"/>
    <mergeCell ref="L62:L63"/>
    <mergeCell ref="J68:J69"/>
    <mergeCell ref="I9:I10"/>
    <mergeCell ref="L41:L42"/>
    <mergeCell ref="I20:I21"/>
    <mergeCell ref="L32:L33"/>
    <mergeCell ref="L20:L21"/>
    <mergeCell ref="J9:J10"/>
    <mergeCell ref="L18:L19"/>
    <mergeCell ref="K9:K10"/>
    <mergeCell ref="K14:K15"/>
    <mergeCell ref="K16:K17"/>
    <mergeCell ref="A71:H71"/>
    <mergeCell ref="B64:H65"/>
    <mergeCell ref="A70:H70"/>
    <mergeCell ref="A68:A69"/>
    <mergeCell ref="A62:A63"/>
    <mergeCell ref="A64:A65"/>
    <mergeCell ref="A66:A67"/>
    <mergeCell ref="B66:H67"/>
    <mergeCell ref="B62:H63"/>
    <mergeCell ref="B68:H69"/>
    <mergeCell ref="K68:K69"/>
    <mergeCell ref="I11:I13"/>
    <mergeCell ref="J37:J38"/>
    <mergeCell ref="I37:I38"/>
    <mergeCell ref="I14:I15"/>
    <mergeCell ref="I62:I63"/>
    <mergeCell ref="J32:J33"/>
    <mergeCell ref="I18:I19"/>
    <mergeCell ref="B47:L48"/>
    <mergeCell ref="J62:J63"/>
    <mergeCell ref="J55:J57"/>
    <mergeCell ref="J11:J13"/>
    <mergeCell ref="J18:J19"/>
    <mergeCell ref="J20:J21"/>
    <mergeCell ref="J14:J15"/>
    <mergeCell ref="J34:J36"/>
    <mergeCell ref="J41:J42"/>
    <mergeCell ref="J52:J53"/>
    <mergeCell ref="K18:K19"/>
    <mergeCell ref="K20:K21"/>
    <mergeCell ref="K11:K13"/>
    <mergeCell ref="K52:K53"/>
    <mergeCell ref="K55:K57"/>
    <mergeCell ref="K58:K60"/>
    <mergeCell ref="K62:K63"/>
    <mergeCell ref="K64:K65"/>
    <mergeCell ref="K32:K33"/>
    <mergeCell ref="K34:K36"/>
    <mergeCell ref="K37:K39"/>
    <mergeCell ref="K41:K42"/>
  </mergeCells>
  <printOptions/>
  <pageMargins left="0.7086614173228347" right="0.7086614173228347" top="0.7480314960629921" bottom="0.7480314960629921" header="0.31496062992125984" footer="0.31496062992125984"/>
  <pageSetup firstPageNumber="3" useFirstPageNumber="1" fitToHeight="0" fitToWidth="1" horizontalDpi="300" verticalDpi="300" orientation="portrait" paperSize="9" scale="6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Mara Gorički</dc:creator>
  <cp:keywords/>
  <dc:description/>
  <cp:lastModifiedBy>Zoran Gumbas</cp:lastModifiedBy>
  <cp:lastPrinted>2016-07-01T10:37:45Z</cp:lastPrinted>
  <dcterms:created xsi:type="dcterms:W3CDTF">2012-07-02T05:55:25Z</dcterms:created>
  <dcterms:modified xsi:type="dcterms:W3CDTF">2016-07-01T10:39:24Z</dcterms:modified>
  <cp:category/>
  <cp:version/>
  <cp:contentType/>
  <cp:contentStatus/>
</cp:coreProperties>
</file>