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Za web\rebalans 13.11.2019\"/>
    </mc:Choice>
  </mc:AlternateContent>
  <bookViews>
    <workbookView xWindow="0" yWindow="0" windowWidth="28800" windowHeight="12330"/>
  </bookViews>
  <sheets>
    <sheet name="III IZMJENA PRORAČUNA 2019-OPĆI" sheetId="2" r:id="rId1"/>
    <sheet name="III IZMJENA PRORAČUNA 2019-POS" sheetId="3" r:id="rId2"/>
    <sheet name="investicije" sheetId="4" r:id="rId3"/>
    <sheet name="kapitalne pomoći" sheetId="5" r:id="rId4"/>
    <sheet name="Struktura financiranja" sheetId="6" r:id="rId5"/>
  </sheets>
  <calcPr calcId="162913"/>
</workbook>
</file>

<file path=xl/calcChain.xml><?xml version="1.0" encoding="utf-8"?>
<calcChain xmlns="http://schemas.openxmlformats.org/spreadsheetml/2006/main">
  <c r="N62" i="6" l="1"/>
  <c r="M62" i="6"/>
  <c r="L62" i="6"/>
  <c r="J57" i="6"/>
  <c r="K45" i="6"/>
  <c r="J45" i="6"/>
  <c r="N40" i="6"/>
  <c r="M40" i="6"/>
  <c r="L40" i="6"/>
  <c r="N17" i="6"/>
  <c r="M17" i="6"/>
  <c r="L17" i="6"/>
  <c r="K14" i="6"/>
  <c r="J14" i="6"/>
  <c r="K10" i="6"/>
  <c r="J10" i="6"/>
  <c r="K7" i="6"/>
  <c r="J7" i="6"/>
  <c r="K5" i="6"/>
  <c r="K17" i="6"/>
  <c r="J5" i="6"/>
  <c r="J17" i="6"/>
  <c r="N23" i="5"/>
  <c r="N24" i="5"/>
  <c r="M23" i="5"/>
  <c r="M24" i="5"/>
  <c r="L23" i="5"/>
  <c r="K19" i="5"/>
  <c r="K60" i="6"/>
  <c r="J19" i="5"/>
  <c r="J60" i="6"/>
  <c r="K11" i="5"/>
  <c r="J11" i="5"/>
  <c r="K54" i="6"/>
  <c r="K7" i="5"/>
  <c r="K23" i="5"/>
  <c r="J7" i="5"/>
  <c r="J23" i="5"/>
  <c r="M39" i="4"/>
  <c r="L39" i="4"/>
  <c r="K39" i="4"/>
  <c r="K35" i="6"/>
  <c r="J39" i="4"/>
  <c r="J35" i="6"/>
  <c r="N35" i="4"/>
  <c r="M35" i="4"/>
  <c r="L35" i="4"/>
  <c r="K35" i="4"/>
  <c r="J35" i="4"/>
  <c r="N32" i="4"/>
  <c r="M32" i="4"/>
  <c r="L32" i="4"/>
  <c r="K32" i="4"/>
  <c r="K31" i="6"/>
  <c r="J32" i="4"/>
  <c r="J31" i="6"/>
  <c r="K30" i="4"/>
  <c r="J30" i="4"/>
  <c r="N25" i="4"/>
  <c r="M25" i="4"/>
  <c r="L25" i="4"/>
  <c r="K25" i="4"/>
  <c r="J25" i="4"/>
  <c r="N19" i="4"/>
  <c r="M19" i="4"/>
  <c r="L19" i="4"/>
  <c r="K19" i="4"/>
  <c r="K28" i="6"/>
  <c r="J19" i="4"/>
  <c r="J28" i="6"/>
  <c r="N14" i="4"/>
  <c r="M14" i="4"/>
  <c r="L14" i="4"/>
  <c r="K14" i="4"/>
  <c r="J14" i="4"/>
  <c r="N7" i="4"/>
  <c r="N42" i="4"/>
  <c r="N43" i="4"/>
  <c r="M7" i="4"/>
  <c r="M42" i="4"/>
  <c r="L7" i="4"/>
  <c r="L42" i="4"/>
  <c r="L25" i="5"/>
  <c r="K7" i="4"/>
  <c r="K26" i="6"/>
  <c r="K40" i="6"/>
  <c r="J7" i="4"/>
  <c r="J26" i="6"/>
  <c r="J40" i="6"/>
  <c r="E40" i="2"/>
  <c r="E41" i="2"/>
  <c r="E33" i="2"/>
  <c r="E35" i="2"/>
  <c r="E36" i="2"/>
  <c r="E32" i="2"/>
  <c r="E31" i="2"/>
  <c r="E27" i="2"/>
  <c r="E26" i="2"/>
  <c r="E25" i="2"/>
  <c r="E24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120" i="2"/>
  <c r="E121" i="2"/>
  <c r="E122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8" i="2"/>
  <c r="E139" i="2"/>
  <c r="E140" i="2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6" i="3"/>
  <c r="E497" i="3"/>
  <c r="E498" i="3"/>
  <c r="E499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7" i="3"/>
  <c r="E588" i="3"/>
  <c r="E589" i="3"/>
  <c r="E590" i="3"/>
  <c r="E591" i="3"/>
  <c r="E592" i="3"/>
  <c r="E593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7" i="3"/>
  <c r="E688" i="3"/>
  <c r="E689" i="3"/>
  <c r="E690" i="3"/>
  <c r="E691" i="3"/>
  <c r="E692" i="3"/>
  <c r="E693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7" i="3"/>
  <c r="E958" i="3"/>
  <c r="E959" i="3"/>
  <c r="E960" i="3"/>
  <c r="E961" i="3"/>
  <c r="E962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6" i="3"/>
  <c r="E1148" i="3"/>
  <c r="E1149" i="3"/>
  <c r="E1150" i="3"/>
  <c r="E1151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3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60" i="3"/>
  <c r="E1263" i="3"/>
  <c r="E1264" i="3"/>
  <c r="E1265" i="3"/>
  <c r="E1266" i="3"/>
  <c r="E1267" i="3"/>
  <c r="E1268" i="3"/>
  <c r="E1269" i="3"/>
  <c r="E1270" i="3"/>
  <c r="E1271" i="3"/>
  <c r="E1274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61" i="3"/>
  <c r="E1364" i="3"/>
  <c r="E1365" i="3"/>
  <c r="E1366" i="3"/>
  <c r="E1368" i="3"/>
  <c r="E1369" i="3"/>
  <c r="E1370" i="3"/>
  <c r="E1371" i="3"/>
  <c r="E1372" i="3"/>
  <c r="E1373" i="3"/>
  <c r="E1374" i="3"/>
  <c r="E1375" i="3"/>
  <c r="E1376" i="3"/>
  <c r="E1377" i="3"/>
  <c r="E1378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4" i="3"/>
  <c r="E1525" i="3"/>
  <c r="E1526" i="3"/>
  <c r="E1527" i="3"/>
  <c r="E1528" i="3"/>
  <c r="E1529" i="3"/>
  <c r="E1530" i="3"/>
  <c r="E1533" i="3"/>
  <c r="E1534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7" i="3"/>
  <c r="E1748" i="3"/>
  <c r="E1749" i="3"/>
  <c r="E1754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4" i="3"/>
  <c r="E1795" i="3"/>
  <c r="E1796" i="3"/>
  <c r="E1801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7" i="3"/>
  <c r="M43" i="4"/>
  <c r="J42" i="4"/>
  <c r="J25" i="5"/>
  <c r="J47" i="6"/>
  <c r="J62" i="6"/>
  <c r="K42" i="4"/>
  <c r="K47" i="6"/>
  <c r="K62" i="6"/>
  <c r="J54" i="6"/>
  <c r="K25" i="5"/>
  <c r="K43" i="4"/>
</calcChain>
</file>

<file path=xl/sharedStrings.xml><?xml version="1.0" encoding="utf-8"?>
<sst xmlns="http://schemas.openxmlformats.org/spreadsheetml/2006/main" count="3662" uniqueCount="563">
  <si>
    <t/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</si>
  <si>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</si>
  <si>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</si>
  <si>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</si>
  <si>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</si>
  <si>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</si>
  <si>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</si>
  <si>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</si>
  <si>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</si>
  <si>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</si>
  <si>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</si>
  <si>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</si>
  <si>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</si>
  <si>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</si>
  <si>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</si>
  <si>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</si>
  <si>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</si>
  <si>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</si>
  <si>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</si>
  <si>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</si>
  <si>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</si>
  <si>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</si>
  <si>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</si>
  <si>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</si>
  <si>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</si>
  <si>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</si>
  <si>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</si>
  <si>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</si>
  <si>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</si>
  <si>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</si>
  <si>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</si>
  <si>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</si>
  <si>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</si>
  <si>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</si>
  <si>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</si>
  <si>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</si>
  <si>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</si>
  <si>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</si>
  <si>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</si>
  <si>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</si>
  <si>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</si>
  <si>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</si>
  <si>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</si>
  <si>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</si>
  <si>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</si>
  <si>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</si>
  <si>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</si>
  <si>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</si>
  <si>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</si>
  <si>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</si>
  <si>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</si>
  <si>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</si>
  <si>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</si>
  <si>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</si>
  <si>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</si>
  <si>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</si>
  <si>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</si>
  <si>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</si>
  <si>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</si>
  <si>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</si>
  <si>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</si>
  <si>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</si>
  <si>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</si>
  <si>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</si>
  <si>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</si>
  <si>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</si>
  <si>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</si>
  <si>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</si>
  <si>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</si>
  <si>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</si>
  <si>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</si>
  <si>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</si>
  <si>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</si>
  <si>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</si>
  <si>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</si>
  <si>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</si>
  <si>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</si>
  <si>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</si>
  <si>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</si>
  <si>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</si>
  <si>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</si>
  <si>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</si>
  <si>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</si>
  <si>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</si>
  <si>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</si>
  <si>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</si>
  <si>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</si>
  <si>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</si>
  <si>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</si>
  <si>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</si>
  <si>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</si>
  <si>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</si>
  <si>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</si>
  <si>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</si>
  <si>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</si>
  <si>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</si>
  <si>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</si>
  <si>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</si>
  <si>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</si>
  <si>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</si>
  <si>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</si>
  <si>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</si>
  <si>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</si>
  <si>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</si>
  <si>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</si>
  <si>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</si>
  <si>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</si>
  <si>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</si>
  <si>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</si>
  <si>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</si>
  <si>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</si>
  <si>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</si>
  <si>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</si>
  <si>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</si>
  <si>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</si>
  <si>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</si>
  <si>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</si>
  <si>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</si>
  <si>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</si>
  <si>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</si>
  <si>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</si>
  <si>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</si>
  <si>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</si>
  <si>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</si>
  <si>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368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</si>
  <si>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</si>
  <si>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</si>
  <si>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</si>
  <si>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</si>
  <si>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</si>
  <si>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</si>
  <si>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</si>
  <si>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</si>
  <si>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</si>
  <si>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</si>
  <si>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</si>
  <si>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</si>
  <si>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</si>
  <si>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</si>
  <si>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</si>
  <si>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</si>
  <si>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</si>
  <si>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</si>
  <si>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</si>
  <si>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</si>
  <si>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</si>
  <si>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</si>
  <si>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</si>
  <si>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</si>
  <si>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</si>
  <si>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</si>
  <si>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</si>
  <si>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</si>
  <si>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</si>
  <si>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</si>
  <si>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</si>
  <si>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</si>
  <si>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</si>
  <si>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</si>
  <si>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</si>
  <si>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</si>
  <si>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</si>
  <si>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</si>
  <si>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</si>
  <si>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</si>
  <si>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</si>
  <si>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</si>
  <si>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</si>
  <si>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</si>
  <si>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</si>
  <si>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</si>
  <si>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</si>
  <si>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</si>
  <si>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</si>
  <si>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814</t>
  </si>
  <si>
    <t>Primici (povrati) glavnice zajmova danih trgovačkim društvima u javnom sektoru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</si>
  <si>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</si>
  <si>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</si>
  <si>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</si>
  <si>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</si>
  <si>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</si>
  <si>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</si>
  <si>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</si>
  <si>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</si>
  <si>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</si>
  <si>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</si>
  <si>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51</t>
  </si>
  <si>
    <t>Izdaci za dane zajmove i depozite</t>
  </si>
  <si>
    <t>515</t>
  </si>
  <si>
    <t>Izdaci za dane zajmove kreditnim i ostalim financijskim institucijama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</si>
  <si>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</si>
  <si>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</si>
  <si>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</si>
  <si>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</si>
  <si>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543</t>
  </si>
  <si>
    <t>Otplata glavnice primljenih zajmova od trgovačkih društava u javnom sektoru</t>
  </si>
  <si>
    <t>544</t>
  </si>
  <si>
    <t>Otplata glavnice primljenih kredita i zajmova od kreditnih i ostalih financijskih institucija izvan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</si>
  <si>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</si>
  <si>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</si>
  <si>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</si>
  <si>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</si>
  <si>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</si>
  <si>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</si>
  <si>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</si>
  <si>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</si>
  <si>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</si>
  <si>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</si>
  <si>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</si>
  <si>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Izvor  1.1. OPĆI PRIHODI I PRIMICI</t>
  </si>
  <si>
    <t>Izvor  1.3. DECENTRALIZACIJA</t>
  </si>
  <si>
    <t>Izvor  2.1. DONACIJE</t>
  </si>
  <si>
    <t>Izvor  3.1. VLASTITI PRIHODI</t>
  </si>
  <si>
    <t>Izvor  4.3. POSEBNE NAMJENE</t>
  </si>
  <si>
    <t>Izvor  5.2. MINISTARSTVO</t>
  </si>
  <si>
    <t>Izvor  5.3. PROJEKTI EU</t>
  </si>
  <si>
    <t>Izvor  5.4. JLS</t>
  </si>
  <si>
    <t>Izvor  5.7. MINISTARSTVO-PRIJENOS EU</t>
  </si>
  <si>
    <t>Izvor  5.9. IZVANP.KORISNICI-HRV.VODE</t>
  </si>
  <si>
    <t>Izvor  6.1. REFUNDACIJE</t>
  </si>
  <si>
    <t>Izvor  2.1.1 DONACIJA PK</t>
  </si>
  <si>
    <t>Izvor  3.1.1 VLASTITI PRIHODI PK</t>
  </si>
  <si>
    <t>Izvor  4.3.1 POSEBNE NAMJENE PK</t>
  </si>
  <si>
    <t>Izvor  5.2.1 MINISTARSTVO PK</t>
  </si>
  <si>
    <t>Izvor  5.3.1 PROJEKT EU PK</t>
  </si>
  <si>
    <t>Izvor  5.4.1 JLS PK</t>
  </si>
  <si>
    <t>Izvor  5.5. FOND</t>
  </si>
  <si>
    <t>Izvor  5.6.1 HZZO PK</t>
  </si>
  <si>
    <t>Izvor  5.7.1 MINISTARSTVO PRIJENOS EU PK</t>
  </si>
  <si>
    <t>Izvor  5.8.1 HZZZ PK</t>
  </si>
  <si>
    <t>Izvor  7.1.1 PRIHODI OD PRODAJE NEFINANCIJSKE IMOVINE PK</t>
  </si>
  <si>
    <t>Izvor  8.1.1 NAMJENSKI PRIMICI OD ZADUŽIVANJA PK</t>
  </si>
  <si>
    <t>Razdjel 001 UO URED ŽUPANA</t>
  </si>
  <si>
    <t>Glava 00110 JAVNA UPRAVA I ADMINISTRACIJA</t>
  </si>
  <si>
    <t>Glavni program E01 JAVNA UPRAVA I ADMINISTRACIJA</t>
  </si>
  <si>
    <t>Program 1000 JAVNA UPRAVA I ADMINISTRACIJA</t>
  </si>
  <si>
    <t>Aktivnost A102007 Javna uprava i admin.- ured župana</t>
  </si>
  <si>
    <t>Kapitalni projekt K104007 Infor. i oprema - ured župana</t>
  </si>
  <si>
    <t>Glava 00120 ODNOSI S JAVNOŠĆU , PROMOCIJA  I REGIONALNA  SURADNJA</t>
  </si>
  <si>
    <t>Program 1001 ODNOSI  S JAVNOŠĆU, PROMOCIJA  I  REGIONALNA  SURADNJA</t>
  </si>
  <si>
    <t>Aktivnost A102000 Regionalna suradnja</t>
  </si>
  <si>
    <t>Aktivnost A102001 Informiranje javnosti i protokol</t>
  </si>
  <si>
    <t>Aktivnost A102002 Implementacija brend strategije Bajka na dlanu</t>
  </si>
  <si>
    <t>Razdjel 002 UO ZA POSLOVE ŽUPANIJSKE SKUPŠTINE</t>
  </si>
  <si>
    <t>Glava 00210 JAVNA UPRAVA I ADMINISTRACIJA</t>
  </si>
  <si>
    <t>Aktivnost A102003 Javna uprava i admin.- županijska Skupština</t>
  </si>
  <si>
    <t>Kapitalni projekt K104003 Infor. i oprema - županijska Skupština</t>
  </si>
  <si>
    <t>Glava 00220 ŽUPANIJSKA SKUPŠTINA</t>
  </si>
  <si>
    <t>Program 1002 ŽUPANIJSKA SKUPŠTINA</t>
  </si>
  <si>
    <t>Aktivnost A102000 Predstavnička i izvršna tijela</t>
  </si>
  <si>
    <t>Glavni program F01 EU FONDOVI</t>
  </si>
  <si>
    <t>MEĐUNARODNA SURADNJA 1001 MEĐUNARODNA SURADNJA</t>
  </si>
  <si>
    <t>Tekući projekt T103000 Tekući projekt"Za mlade u Zagorje"</t>
  </si>
  <si>
    <t>Razdjel 003 UO ZA GOSPODARS.,POLJOPRIVR.PROMET I KOM.INFRASTRUKTURU</t>
  </si>
  <si>
    <t>Glava 00310 JAVNA UPRAVA I ADMINISTRACIJA</t>
  </si>
  <si>
    <t>Aktivnost A102002 Javna uprava i admin.- gospodarstvo, poljoprivreda, promet, kom.infra.</t>
  </si>
  <si>
    <t>Kapitalni projekt K104002 Infor. i oprema - gospodarstvo, poljoprivreda, promet</t>
  </si>
  <si>
    <t>Glava 00320 GOSPODARSTVO</t>
  </si>
  <si>
    <t>Glavni program H01 GOSPODARSTVO</t>
  </si>
  <si>
    <t>Program 1000 POTICANJE RAZVOJA MALOG I SREDNJEG GOSPODARSTVA</t>
  </si>
  <si>
    <t>Aktivnost A102000 Sufinanciranje rada Poduzetničkog centra KZŽ</t>
  </si>
  <si>
    <t>Aktivnost A102001 Sajmovi i ostale promidžbene manifestacije</t>
  </si>
  <si>
    <t>Aktivnost A102003 Unapređenje konkurentnosti</t>
  </si>
  <si>
    <t>Aktivnost A102004 Energetska učinkovitost</t>
  </si>
  <si>
    <t>Aktivnost A102005 Otplata kredita</t>
  </si>
  <si>
    <t>Aktivnost A102007 Poticanje samozapošljavanja</t>
  </si>
  <si>
    <t>Kapitalni projekt K104000 Poslovno tehnološki inkubator KZŽ</t>
  </si>
  <si>
    <t>Kapitalni projekt K104005 Energetska obnova OŠ Hum na Sutli</t>
  </si>
  <si>
    <t>Kapitalni projekt K104006 Energetska obnova OŠ Pregrada</t>
  </si>
  <si>
    <t>Kapitalni projekt K104007 Energetska obnova -OŠ Zabok</t>
  </si>
  <si>
    <t>Program 1001 ZARA</t>
  </si>
  <si>
    <t>Aktivnost A102000 ZARA-JU</t>
  </si>
  <si>
    <t>Aktivnost A102001 ZARA-Ostali rashodi-Regionalni razvoj</t>
  </si>
  <si>
    <t>Glavni program L01 TURIZAM</t>
  </si>
  <si>
    <t>Program 1000 RAZVOJ TURIZMA KZŽ</t>
  </si>
  <si>
    <t>Aktivnost A102000 Turistička promidžba</t>
  </si>
  <si>
    <t>Kapitalni projekt K104003 Razvoj cikloturizma na kontinentu</t>
  </si>
  <si>
    <t>Kapitalni projekt K104004 Golf teren Kumrovec</t>
  </si>
  <si>
    <t>Kapitalni projekt K104005 Razvoj cikloturizma 2</t>
  </si>
  <si>
    <t>Glava 00330 POLJOPRIVREDA</t>
  </si>
  <si>
    <t>Glavni program R01 POLJOPRIVREDA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</si>
  <si>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</si>
  <si>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</si>
  <si>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</si>
  <si>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</si>
  <si>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</si>
  <si>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</si>
  <si>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Aktivnost A102005 Regresiranje kamata-kreditiranje proizvodnje</t>
  </si>
  <si>
    <t>Aktivnost A102006 Regresiranje kamate - agroturizam</t>
  </si>
  <si>
    <t>Aktivnost A102008 Manifestacije i sajmovi</t>
  </si>
  <si>
    <t>Glava 00340 PROMET</t>
  </si>
  <si>
    <t>Glavni program C01 PROMET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</si>
  <si>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</si>
  <si>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</si>
  <si>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</si>
  <si>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Sufinanciranje rada Krap.zag. aerodroma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</si>
  <si>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</si>
  <si>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</si>
  <si>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</si>
  <si>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Glava 00350 KOMUNALNA INFRASTRUKTURA I VODOOPSKRBA</t>
  </si>
  <si>
    <t>Program 1001 POBOLJŠANJE KOMUNALNE  INFRASTRUKTURE I VODOOPSKRBE</t>
  </si>
  <si>
    <t>Aktivnost A102001 Pomoć za snaciju klizišta i sanac.šteta od elementarnih nepogoda</t>
  </si>
  <si>
    <t>Aktivnost A102002 Pomoći za uređenje prometne i komunalne infrastrukture</t>
  </si>
  <si>
    <t>Kapitalni projekt K104000 Vodoopskrba i odvodnja</t>
  </si>
  <si>
    <t>Razdjel 004 UO ZA FINANCIJE I  PRORAČUN</t>
  </si>
  <si>
    <t>Glava 00410 JAVNA UPRAVA I ADMINISTRACIJA</t>
  </si>
  <si>
    <t>Aktivnost A102001 Javna uprava i admin.- proračun  i financije</t>
  </si>
  <si>
    <t>Kapitalni projekt K104001 Infor. i oprema - proračun i financije</t>
  </si>
  <si>
    <t>Razdjel 005 UO ZA  PROSTORNO UREĐENJE, GRADNJU I ZAŠTITU OKOLIŠA</t>
  </si>
  <si>
    <t>Glava 00510 JAVNA UPRAVA I ADMINISTRACIJA</t>
  </si>
  <si>
    <t>Aktivnost A102004 Javna uprava i admin.-  zaštita okoliša i graditeljstvo</t>
  </si>
  <si>
    <t>Kapitalni projekt K104004 Infor. i oprema - zaštita okoliša i graditeljstvo</t>
  </si>
  <si>
    <t>Glava 00520 ZAŠTITA OKOLIŠA</t>
  </si>
  <si>
    <t>Glavni program N01 ZAŠTITA PRIRODE I OKOLIŠA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</si>
  <si>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</si>
  <si>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</si>
  <si>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</si>
  <si>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</si>
  <si>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Glava 00530 PROSTORNO UREĐENJE I GRADNJA</t>
  </si>
  <si>
    <t>Kapitalni projekt K104003 Projekt-"Zagorje-abeceda prirode"</t>
  </si>
  <si>
    <t>Glavni program S01 PROSTORNO UREĐENJE I GRADNJA</t>
  </si>
  <si>
    <t>Program 1000 PROSTORNO UREĐENJE I GRADNJA</t>
  </si>
  <si>
    <t>Tekući projekt T103000 Prostorne podloge i katastar nekretnina</t>
  </si>
  <si>
    <t>Glava 00540 ZAVOD ZA PROSTORNO UREĐENJE KZŽ - PROR.KORISNIK</t>
  </si>
  <si>
    <t>Glavni program S02 PROSTORNO UREĐENJE KZŽ</t>
  </si>
  <si>
    <t>Program 1000 PROSTORNO UREĐENJE KZŽ - ZAVOD</t>
  </si>
  <si>
    <t>Aktivnost A102000 Prostorno uređenje KZŽ - Zavod</t>
  </si>
  <si>
    <t>Aktivnost A102001 Ostali rashodi - Zavod</t>
  </si>
  <si>
    <t>Kapitalni projekt K104000 Nabava opreme-zavod</t>
  </si>
  <si>
    <t>Glava 00550 JAV.US.ZA UPRAV.ZAŠ.DIJELOVIMA PRIRODE KZŽ - PROR.KORISNIK</t>
  </si>
  <si>
    <t>Glavni program N02 ZAŠTITA PRIRODNIH VRIJED.NA POD. KZŽ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</si>
  <si>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</si>
  <si>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</si>
  <si>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</si>
  <si>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Kapitalni projekt K104001 Nabava opreme</t>
  </si>
  <si>
    <t>Kapitalni projekt K104003 Projekt Enjoy Heritage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</si>
  <si>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</si>
  <si>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</si>
  <si>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</si>
  <si>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Razdjel 006 UO ZA ZDRAVSTVO, SOC.SKRB, UDRUGE I MLADE</t>
  </si>
  <si>
    <t>Glava 00610 JAVNA UPRAVA I ADMINISTRACIJA</t>
  </si>
  <si>
    <t>Aktivnost A102005 Javna uprava i admin.- zdravstvo, socijala, udruge</t>
  </si>
  <si>
    <t>Kapitalni projekt K104005 Infor. i oprema - zdravstvo, socijala, udruge</t>
  </si>
  <si>
    <t>Glava 00620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</si>
  <si>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</si>
  <si>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</si>
  <si>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</si>
  <si>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</si>
  <si>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</si>
  <si>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</si>
  <si>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K104000 Projekt "Poboljšanje pristupa primarnoj zdravstvenoj zaštiti"</t>
  </si>
  <si>
    <t>Kapitalni projekt K104003 Dogradnja SB Krapinske Toplice</t>
  </si>
  <si>
    <t>Program 1003 ZDRAVSTVENA ZAŠTITA - REDOVNA DJELATNOST</t>
  </si>
  <si>
    <t>Aktivnost A102000 Redovni poslovi zdravstvene zaštite</t>
  </si>
  <si>
    <t>Glava 00630 SOCIJALNA SKRB</t>
  </si>
  <si>
    <t>Glavni program B01 SOCIJALNA SKRB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</si>
  <si>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</si>
  <si>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</si>
  <si>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</si>
  <si>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</si>
  <si>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</si>
  <si>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Glava 00640 UDRUGE I MLADI</t>
  </si>
  <si>
    <t>Glavni program M01 KULTURA</t>
  </si>
  <si>
    <t>Program 1001 FINANCIRANJE UDRUGA</t>
  </si>
  <si>
    <t>Aktivnost A102000 Donacije mladim i udrugama</t>
  </si>
  <si>
    <t>Razdjel 007 UO ZA OBRAZOVANJE, KULTURU, ŠPORT I TEHNI.KULTURU</t>
  </si>
  <si>
    <t>Glava 00710 JAVNA UPRAVA I ADMINISTRACIJA</t>
  </si>
  <si>
    <t>Aktivnost A102006 Javna uprava i admin.- obrazovanje, kultura, šport, religija</t>
  </si>
  <si>
    <t>Kapitalni projekt K104006 Infor. i oprema - obrazovanje, kultura</t>
  </si>
  <si>
    <t>Glava 00720 OBRAZOVANJE</t>
  </si>
  <si>
    <t>Glavni program J01 OBRAZOVANJE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</si>
  <si>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</si>
  <si>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</si>
  <si>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</si>
  <si>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</si>
  <si>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</si>
  <si>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</si>
  <si>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</si>
  <si>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</si>
  <si>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</si>
  <si>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</si>
  <si>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</si>
  <si>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Aktivnost A102001 Financiranje - ostali rashodi OŠ</t>
  </si>
  <si>
    <t>Aktivnost A102002 Financiranje -  ostali rashodi SŠ</t>
  </si>
  <si>
    <t>Aktivnost A102003 Financiranje - ostali rashodi -UD</t>
  </si>
  <si>
    <t>Aktivnost A102004 Sufinanciranje predškolskog odgoja - OŠ Krap.T.</t>
  </si>
  <si>
    <t>Aktivnost A102005 Ulaganja u visokoškolsko obrazovanje</t>
  </si>
  <si>
    <t>Kapitalni projekt K104003 Izgradnja osnovnoškolskih objekata</t>
  </si>
  <si>
    <t>Kapitalni projekt K104004 Dodatna ulaganja u objekte OŠ</t>
  </si>
  <si>
    <t>Kapitalni projekt K104006 Regionalni centar kompetencije u turizmu i ugostiteljstvu</t>
  </si>
  <si>
    <t>Tekući projekt T103000 Dopunska sred. za materijalne rashode i opremu škola</t>
  </si>
  <si>
    <t>Tekući projekt T103005 Projekt Lumen</t>
  </si>
  <si>
    <t>Tekući projekt T103006 Projekt Baltazar 4</t>
  </si>
  <si>
    <t>Tekući projekt T103008 Projekt Zalogajček 3</t>
  </si>
  <si>
    <t>Tekući projekt T103009 Projekt Školska shema</t>
  </si>
  <si>
    <t>Tekući projekt T103010 Sufinanciranje nabave radnih bilježnica učenicima OŠ</t>
  </si>
  <si>
    <t>Tekući projekt T103011 Projekt Zalogajček 4</t>
  </si>
  <si>
    <t>Tekući projekt T103012 Projekt Školska shema 2</t>
  </si>
  <si>
    <t>Glava 00730 KULTURA,ŠPORT I TEHNIČKA KULTURA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</si>
  <si>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</si>
  <si>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</si>
  <si>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</si>
  <si>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</si>
  <si>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</si>
  <si>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Kapitalni projekt K104001 Znanstveno-edukacijsko zabavni centar St. Golubovec</t>
  </si>
  <si>
    <t>Razdjel 008 UO ZA OPĆE I ZAJEDNIČKE POSLOVE</t>
  </si>
  <si>
    <t>Glava 00810 JAVNA UPRAVA I ADMINISTRACIJA</t>
  </si>
  <si>
    <t>Aktivnost A102008 Javna uprava i admin.- zajedničke službe</t>
  </si>
  <si>
    <t>Kapitalni projekt K104008 Infor. i oprema - zajedničke službe</t>
  </si>
  <si>
    <t>Glava 00820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</si>
  <si>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</si>
  <si>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</si>
  <si>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</si>
  <si>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Razdjel 009 UO ZA JAVNU NABAVU I EU FONDOVE</t>
  </si>
  <si>
    <t>Glava 00910 JAVNA UPRAVA I ADMINISTRACIJA</t>
  </si>
  <si>
    <t>Aktivnost A102010 Javna uprava i admin. - javna nabava i EU fondovi</t>
  </si>
  <si>
    <t>Kapitalni projekt K104010 Infor. i oprema - javna nabava i EU fondovi</t>
  </si>
  <si>
    <t>Glava 00920 EU FONDOVI</t>
  </si>
  <si>
    <t>Program 1000 EU FONDOVI</t>
  </si>
  <si>
    <t>Aktivnost A102000 EU projekti</t>
  </si>
  <si>
    <t>Kapitalni projekt K104000 Energetska obnova OŠ Đurmanec</t>
  </si>
  <si>
    <t>Kapitalni projekt K104001 Energetska obnova SŠ Bedekovčina</t>
  </si>
  <si>
    <t>Kapitalni projekt K104002 Energetska obnova OŠ G.Stubica</t>
  </si>
  <si>
    <t>Kapitalni projekt K104003 Energetska obnova OŠ Konjšćina</t>
  </si>
  <si>
    <t>Kapitalni projekt K104004 Energetska obnova OŠ Kumrovec</t>
  </si>
  <si>
    <t>Kapitalni projekt K104005 Energetska obnova SŠ Konjšćina</t>
  </si>
  <si>
    <t>Glava 00930 MEĐUNARODNA SURADNJA</t>
  </si>
  <si>
    <t>Aktivnost A102000 Međunarodna suradnja</t>
  </si>
  <si>
    <t>Razdjel 010 SLUŽBA ZA REVIZIJU</t>
  </si>
  <si>
    <t>Glava 01010 JAVNA UPRAVA I ADMINISTRACIJA</t>
  </si>
  <si>
    <t>Aktivnost A102009 Jav.uprava i administracija - Revizija</t>
  </si>
  <si>
    <t>Kapitalni projekt K104009 Inf. oprema - Revizija</t>
  </si>
  <si>
    <t>INDEX</t>
  </si>
  <si>
    <t>REPUBLIKA HRVATSKA</t>
  </si>
  <si>
    <t>KRAPINSKO ZAGORSKA ŽUPANIJA</t>
  </si>
  <si>
    <t>ŽUPANIJSKA SKUPŠTINA</t>
  </si>
  <si>
    <t>ZA 2019. GODINU</t>
  </si>
  <si>
    <t>I. OPĆI DIO</t>
  </si>
  <si>
    <t>Članak 1.</t>
  </si>
  <si>
    <t>III. Izmjena Proračuna Krapinsko - zagorske županije za 2019. godinu (u daljnjem tekstu: Proračun) sastoji se od:</t>
  </si>
  <si>
    <t>INDEKS</t>
  </si>
  <si>
    <t>III. ZAVRŠNA ODREDBA</t>
  </si>
  <si>
    <t>Članak 3.</t>
  </si>
  <si>
    <t>Ova III. Izmjena Proračuna stupa na snagu osmog dana od dana objave u "Službenom glasniku Krapinsko - zagorske županije".</t>
  </si>
  <si>
    <t>Dostaviti:</t>
  </si>
  <si>
    <t>1.Ministarstvo financija, email:lokalni.proracuni@mfin.hr</t>
  </si>
  <si>
    <t>2. Župan Krapinsko - zagorske županije,</t>
  </si>
  <si>
    <t>3. Službeni glasnik, za objavu</t>
  </si>
  <si>
    <t xml:space="preserve">4. Ured državne uprave u KZŽ, n/p predstojnice, </t>
  </si>
  <si>
    <t>5. Upravni odjel za financije i proračun,</t>
  </si>
  <si>
    <t>PREDSJEDNICA</t>
  </si>
  <si>
    <t>6. za prilog zapisniku</t>
  </si>
  <si>
    <t>ŽUPANIJSKE SKUPŠTINE</t>
  </si>
  <si>
    <t>7. za zbirku isprava</t>
  </si>
  <si>
    <t>Vlasta Hubicki, dr.vet.med</t>
  </si>
  <si>
    <t>8.Pismohrana</t>
  </si>
  <si>
    <t>PLAN 2019</t>
  </si>
  <si>
    <t>III IZMJENA 2019</t>
  </si>
  <si>
    <t>VIŠAK IZ PRETHODNIH GODINA</t>
  </si>
  <si>
    <t>MANJAK IZ PRETHODNIH GODINA</t>
  </si>
  <si>
    <t>Višak iz prethodnih godina</t>
  </si>
  <si>
    <t>Manjak iz prethodnih godina</t>
  </si>
  <si>
    <t>II. POSEBNI DIO</t>
  </si>
  <si>
    <t>Članak 2.</t>
  </si>
  <si>
    <t>Rashodi i izdaci po programima i proračunskim klasifikacijama za 2019. godinu raspoređuju se:</t>
  </si>
  <si>
    <t>III.IZMJENA 2019</t>
  </si>
  <si>
    <t>III. IZMJENU PRORAČUNA KRAPINSKO ZAGORSKE ŽUPANIJE</t>
  </si>
  <si>
    <t>PRORAČUN UKUPNO</t>
  </si>
  <si>
    <t>PRIHODI I PRIMICI UKUPNO</t>
  </si>
  <si>
    <t>RASHODI I IZDACI UKUPNO</t>
  </si>
  <si>
    <t>KLASA:400-01/19-01/57</t>
  </si>
  <si>
    <t xml:space="preserve">Krapina,07. studenog 2019. </t>
  </si>
  <si>
    <t xml:space="preserve">Temeljem članaka 33.,34.,37. i 39. Zakona o proračunu ("Narodne novine" br.87/08, 136/12 i 15/15) i članka 17. Statuta Krapinsko -  zagorske županije  </t>
  </si>
  <si>
    <t>županije na 17. sjednici održanoj 07. studenog 2019.godine donijela je:</t>
  </si>
  <si>
    <t xml:space="preserve">("Službeni glasnik Krapinsko - zagorske županije", broj 13/01, 5/6, 14/09, 11/13, 26/13 - pročišćeni tekst i 13/18), Županijska skupština Krapinsko - zagorske </t>
  </si>
  <si>
    <t>Kapitalni projekt K104000 Projekt "Sigurna kuća"</t>
  </si>
  <si>
    <t>URBROJ:2140/01-01-19-3</t>
  </si>
  <si>
    <t>Krapinsko-zagorska županija</t>
  </si>
  <si>
    <t>Županijska skupština</t>
  </si>
  <si>
    <t xml:space="preserve">II. IZMJENA PLANA  RAZVOJNIH PROGRAMA - INVESTICIJE </t>
  </si>
  <si>
    <t xml:space="preserve">R. br. </t>
  </si>
  <si>
    <t>O P I S</t>
  </si>
  <si>
    <t xml:space="preserve">PLAN </t>
  </si>
  <si>
    <t>I IZMJENA PLANA</t>
  </si>
  <si>
    <t>PLAN 2019.</t>
  </si>
  <si>
    <t>I. IZMJENA PLANA</t>
  </si>
  <si>
    <t>II. IZMJENA PLANA</t>
  </si>
  <si>
    <t>1.</t>
  </si>
  <si>
    <t>OPREMA ZA ZDRAVSTVO I PRIJEVOZNA SREDSTVA</t>
  </si>
  <si>
    <t>- decentralizirana sredstva - medicinska, laboratorijska i ostala oprema</t>
  </si>
  <si>
    <t>- decentralizirana sredstva - prijevozna sredstva</t>
  </si>
  <si>
    <t>- decentralizirana sredstva - licence i računalni programi</t>
  </si>
  <si>
    <t>- opći prihodi i primici (vlastita sredstva)</t>
  </si>
  <si>
    <t>- sredstava Državnog proračuna</t>
  </si>
  <si>
    <t>- EU sredstva (prijenos preko nadležnog ministarstva)</t>
  </si>
  <si>
    <t>2.</t>
  </si>
  <si>
    <t>IZGRADNJA, ADAPT. I DOGRADNJA U ZDRAVSTVU (građevinski objekti)</t>
  </si>
  <si>
    <t>- decentralizirana sredstva</t>
  </si>
  <si>
    <t>3.</t>
  </si>
  <si>
    <t>OPREMA ZA ŠKOLE I ULAG. U RAČ. PROGRAME, POMAGALA</t>
  </si>
  <si>
    <t>- decentralizirana sredstva - osnovne škole</t>
  </si>
  <si>
    <t>- decentralizirana sredstva - srednje škole</t>
  </si>
  <si>
    <t>- decentralizirana sredstva - ulaganja u ostalu opremu i knjige</t>
  </si>
  <si>
    <t xml:space="preserve"> - sredstva Državnog proračuna</t>
  </si>
  <si>
    <t>4.</t>
  </si>
  <si>
    <t xml:space="preserve">IZGRADNJA, ADAPT. I DOGR. ŠKOLSKIH OBJEKATA - O.Š. </t>
  </si>
  <si>
    <t>- opći prihodi i primici</t>
  </si>
  <si>
    <t>5.</t>
  </si>
  <si>
    <t>OPREMA - VRTIĆ I MALA ŠKOLA</t>
  </si>
  <si>
    <t>- sredstva Državnog proračuna (OŠ Krapinske Toplice)</t>
  </si>
  <si>
    <t>6.</t>
  </si>
  <si>
    <t>OPREMA KZŽ</t>
  </si>
  <si>
    <t>- opći prihodi i primici-vlastita sredstva (oprema, strojevi, uređaji, prava, programi)</t>
  </si>
  <si>
    <t>- namjenska sredstva (oprema)</t>
  </si>
  <si>
    <t>7.</t>
  </si>
  <si>
    <t>DODATNA ULAGANJA KZŽ (građevinski objekti, zemljišta)</t>
  </si>
  <si>
    <t xml:space="preserve"> - opći prihodi i primici (inkubator, sanacija odlagališta otpada, dvorac St. Golubovec, otkup kuće Janka Leskovara, adaptacija zgrade, cikloturizam)</t>
  </si>
  <si>
    <t>- sredstava Drž. pror. (poduzetnički inkubator, cikloturizam, St. Golubovec, adaptacija zgrade)</t>
  </si>
  <si>
    <t>- EU sredstva (prijenos preko nadležnog ministarstva) (poduzetnički inkubator)</t>
  </si>
  <si>
    <t>8.</t>
  </si>
  <si>
    <t xml:space="preserve">OPREMA I IZGRADNJA OBJEKATA ZA ZARA-u, ZAVOD i JU </t>
  </si>
  <si>
    <t>- opći prihodi i primici (oprema i prijevozna sredstva)</t>
  </si>
  <si>
    <t>- opći prihodi i primici (objekti u okviru projekata "Abeceda prirode" i "Putevima orhideja")</t>
  </si>
  <si>
    <t>UKUPNO INVESTICIJE</t>
  </si>
  <si>
    <t>RAZLIKA (u odnosu na prethodi plan)</t>
  </si>
  <si>
    <t xml:space="preserve"> II. IZMJENA PLANA RAZVOJNIH PROGRAMA - KAPITALNE POMOĆI I DONACIJE  </t>
  </si>
  <si>
    <t>PLAN</t>
  </si>
  <si>
    <t>KAPITALNE POMOĆI I DONACIJE - GOSPODARSTVO</t>
  </si>
  <si>
    <t>KAPITALNE POMOĆI I DONACIJE - PROMET</t>
  </si>
  <si>
    <t xml:space="preserve">KAPITALNE POMOĆI I DONACIJE - TURIZAM </t>
  </si>
  <si>
    <t xml:space="preserve">KAPITALNE POMOĆI I DONACIJE - KOMUNALNA INFRASTRUKTURA </t>
  </si>
  <si>
    <t xml:space="preserve">KAPITALNE POMOĆI I DONACIJE - ZAŠTITA OKOLIŠA </t>
  </si>
  <si>
    <t xml:space="preserve">KAPITALNE POMOĆI I DONACIJE - CRVENI KRIŽ </t>
  </si>
  <si>
    <t xml:space="preserve">KAPITALNE POMOĆI I DONACIJE - SOCIJALNA ZAŠTITA </t>
  </si>
  <si>
    <t>KAPITALNE POMOĆI I DONACIJE - KULTURA</t>
  </si>
  <si>
    <t>9.</t>
  </si>
  <si>
    <t>KAPITALNE POMOĆI I DONACIJE - CIVILNA ZAŠTITA</t>
  </si>
  <si>
    <t>UKUPNO KAPITALNE POMOĆI I DONACIJE</t>
  </si>
  <si>
    <t>RAZLIKA (u odnosu na prethodni plan)</t>
  </si>
  <si>
    <t>UKUPNO KAPITALNE POMOĆI,  DONACIJE I INVESTICIJE</t>
  </si>
  <si>
    <t>II. IZMJENA PLANA RAZVOJNIH PROGRAMA - STRUKTURA IZVORA FINANCIRANJA</t>
  </si>
  <si>
    <t xml:space="preserve">Red. </t>
  </si>
  <si>
    <t>br.</t>
  </si>
  <si>
    <t>OPĆI PRIHODI I PRIMICI (vlastita sredstva i kredit)</t>
  </si>
  <si>
    <t>EU SREDSTVA (prijenos preko nadležnog ministarstva)</t>
  </si>
  <si>
    <t>SREDSTVA DRŽAVNOG PRORAČUNA</t>
  </si>
  <si>
    <t>DECENTRALIZIRANA SREDSTVA</t>
  </si>
  <si>
    <t>OSTALO</t>
  </si>
  <si>
    <t>SVEUKUPNO INVESTICIJE I KAPITALNE POMOĆI I DONACIJE</t>
  </si>
  <si>
    <t>OBRAZOVANJE (ŠKOLE)</t>
  </si>
  <si>
    <t>POSL.-TEHN. INKUBATOR, DVORAC ST. GOLUBOVEC, OTKUP KUĆE JANKA LESKOVARA, ADAPTACIJA ŽUPANIJSKE ZGRADE, CIKLOTURIZAM</t>
  </si>
  <si>
    <t xml:space="preserve">ZDRAVSTVO </t>
  </si>
  <si>
    <t>ZAŠTITA OKOLIŠA</t>
  </si>
  <si>
    <t xml:space="preserve">SREDSTVA ZA RAD UPRAVNIH TIJELA </t>
  </si>
  <si>
    <t>PRORAČUNSKI KORISNICI (ZARA, ZAVOD i JU)</t>
  </si>
  <si>
    <t>PROMET</t>
  </si>
  <si>
    <t>TURIZAM</t>
  </si>
  <si>
    <t>KULTURA</t>
  </si>
  <si>
    <t>GOSPODARSTVO</t>
  </si>
  <si>
    <t>SOCIJALNA ZAŠTITA</t>
  </si>
  <si>
    <t>CRVENI KRIŽ</t>
  </si>
  <si>
    <t>KOMUNALNA INFRASTRUKTURA</t>
  </si>
  <si>
    <t>CIVILNA ZAŠTITA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</si>
</sst>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75" formatCode="_-* #,##0\ _k_n_-;\-* #,##0\ _k_n_-;_-* &quot;-&quot;??\ _k_n_-;_-@_-"/>
  </numFmts>
  <fonts count="17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1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11" fillId="0" borderId="0" applyFill="0" applyBorder="0" applyAlignment="0" applyProtection="0"/>
  </cellStyleXfs>
  <cellXfs count="405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0" fontId="2" fillId="4" borderId="0" xfId="0" applyFont="1" applyFill="1"/>
    <xf numFmtId="4" fontId="2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1" fontId="0" fillId="0" borderId="0" xfId="0" applyNumberFormat="1"/>
    <xf numFmtId="1" fontId="1" fillId="0" borderId="0" xfId="0" applyNumberFormat="1" applyFont="1"/>
    <xf numFmtId="1" fontId="2" fillId="2" borderId="0" xfId="0" applyNumberFormat="1" applyFont="1" applyFill="1"/>
    <xf numFmtId="1" fontId="2" fillId="4" borderId="0" xfId="0" applyNumberFormat="1" applyFont="1" applyFill="1"/>
    <xf numFmtId="1" fontId="2" fillId="6" borderId="0" xfId="0" applyNumberFormat="1" applyFont="1" applyFill="1"/>
    <xf numFmtId="1" fontId="4" fillId="7" borderId="0" xfId="0" applyNumberFormat="1" applyFont="1" applyFill="1"/>
    <xf numFmtId="1" fontId="4" fillId="8" borderId="0" xfId="0" applyNumberFormat="1" applyFont="1" applyFill="1"/>
    <xf numFmtId="1" fontId="4" fillId="5" borderId="0" xfId="0" applyNumberFormat="1" applyFont="1" applyFill="1"/>
    <xf numFmtId="1" fontId="5" fillId="0" borderId="0" xfId="0" applyNumberFormat="1" applyFont="1"/>
    <xf numFmtId="1" fontId="5" fillId="3" borderId="0" xfId="0" applyNumberFormat="1" applyFont="1" applyFill="1" applyAlignment="1">
      <alignment wrapText="1"/>
    </xf>
    <xf numFmtId="1" fontId="0" fillId="10" borderId="0" xfId="0" applyNumberFormat="1" applyFill="1"/>
    <xf numFmtId="0" fontId="0" fillId="0" borderId="4" xfId="0" applyBorder="1"/>
    <xf numFmtId="1" fontId="0" fillId="0" borderId="5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6" xfId="0" applyNumberFormat="1" applyBorder="1"/>
    <xf numFmtId="1" fontId="0" fillId="0" borderId="1" xfId="0" applyNumberFormat="1" applyBorder="1"/>
    <xf numFmtId="0" fontId="1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7" xfId="0" applyBorder="1"/>
    <xf numFmtId="1" fontId="5" fillId="0" borderId="1" xfId="0" applyNumberFormat="1" applyFont="1" applyBorder="1"/>
    <xf numFmtId="1" fontId="0" fillId="0" borderId="8" xfId="0" applyNumberFormat="1" applyBorder="1"/>
    <xf numFmtId="0" fontId="0" fillId="0" borderId="9" xfId="0" applyBorder="1"/>
    <xf numFmtId="1" fontId="0" fillId="0" borderId="9" xfId="0" applyNumberFormat="1" applyBorder="1"/>
    <xf numFmtId="0" fontId="1" fillId="0" borderId="10" xfId="0" applyFont="1" applyBorder="1"/>
    <xf numFmtId="0" fontId="1" fillId="0" borderId="11" xfId="0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0" fontId="5" fillId="0" borderId="12" xfId="0" applyFont="1" applyBorder="1"/>
    <xf numFmtId="4" fontId="5" fillId="0" borderId="12" xfId="0" applyNumberFormat="1" applyFont="1" applyBorder="1"/>
    <xf numFmtId="0" fontId="5" fillId="3" borderId="0" xfId="0" applyFont="1" applyFill="1" applyAlignment="1">
      <alignment wrapText="1"/>
    </xf>
    <xf numFmtId="4" fontId="5" fillId="0" borderId="0" xfId="0" applyNumberFormat="1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0" fillId="0" borderId="16" xfId="0" applyBorder="1"/>
    <xf numFmtId="4" fontId="5" fillId="0" borderId="16" xfId="0" applyNumberFormat="1" applyFont="1" applyBorder="1"/>
    <xf numFmtId="4" fontId="5" fillId="0" borderId="14" xfId="0" applyNumberFormat="1" applyFont="1" applyBorder="1"/>
    <xf numFmtId="4" fontId="5" fillId="0" borderId="17" xfId="0" applyNumberFormat="1" applyFont="1" applyBorder="1"/>
    <xf numFmtId="0" fontId="5" fillId="0" borderId="13" xfId="0" applyFont="1" applyBorder="1"/>
    <xf numFmtId="0" fontId="5" fillId="0" borderId="18" xfId="0" applyFont="1" applyBorder="1"/>
    <xf numFmtId="4" fontId="5" fillId="0" borderId="6" xfId="0" applyNumberFormat="1" applyFont="1" applyBorder="1"/>
    <xf numFmtId="0" fontId="1" fillId="0" borderId="0" xfId="0" applyFont="1" applyAlignment="1">
      <alignment horizontal="left"/>
    </xf>
    <xf numFmtId="0" fontId="8" fillId="0" borderId="0" xfId="1" applyFont="1"/>
    <xf numFmtId="0" fontId="3" fillId="0" borderId="0" xfId="1"/>
    <xf numFmtId="0" fontId="7" fillId="11" borderId="19" xfId="1" applyFont="1" applyFill="1" applyBorder="1" applyAlignment="1">
      <alignment horizontal="center" vertical="center" wrapText="1"/>
    </xf>
    <xf numFmtId="0" fontId="7" fillId="11" borderId="22" xfId="1" applyFont="1" applyFill="1" applyBorder="1" applyAlignment="1">
      <alignment horizontal="center" vertical="center"/>
    </xf>
    <xf numFmtId="0" fontId="7" fillId="11" borderId="21" xfId="1" applyFont="1" applyFill="1" applyBorder="1" applyAlignment="1">
      <alignment horizontal="center" vertical="center"/>
    </xf>
    <xf numFmtId="0" fontId="7" fillId="11" borderId="23" xfId="1" applyFont="1" applyFill="1" applyBorder="1" applyAlignment="1">
      <alignment horizontal="center" vertical="center" wrapText="1"/>
    </xf>
    <xf numFmtId="3" fontId="7" fillId="0" borderId="2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4" fontId="7" fillId="0" borderId="28" xfId="1" applyNumberFormat="1" applyFont="1" applyBorder="1" applyAlignment="1">
      <alignment horizontal="right" vertical="center"/>
    </xf>
    <xf numFmtId="4" fontId="7" fillId="0" borderId="29" xfId="1" applyNumberFormat="1" applyFont="1" applyBorder="1" applyAlignment="1">
      <alignment horizontal="right" vertical="center"/>
    </xf>
    <xf numFmtId="0" fontId="3" fillId="0" borderId="0" xfId="1" applyAlignment="1">
      <alignment vertical="center"/>
    </xf>
    <xf numFmtId="3" fontId="10" fillId="0" borderId="32" xfId="1" applyNumberFormat="1" applyFont="1" applyBorder="1" applyAlignment="1">
      <alignment horizontal="right" vertical="center"/>
    </xf>
    <xf numFmtId="3" fontId="10" fillId="0" borderId="33" xfId="1" applyNumberFormat="1" applyFont="1" applyBorder="1" applyAlignment="1">
      <alignment horizontal="right" vertical="center"/>
    </xf>
    <xf numFmtId="4" fontId="10" fillId="0" borderId="34" xfId="1" applyNumberFormat="1" applyFont="1" applyBorder="1" applyAlignment="1">
      <alignment horizontal="right" vertical="center"/>
    </xf>
    <xf numFmtId="4" fontId="10" fillId="0" borderId="35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4" fontId="7" fillId="0" borderId="34" xfId="1" applyNumberFormat="1" applyFont="1" applyBorder="1" applyAlignment="1">
      <alignment horizontal="right" vertical="center"/>
    </xf>
    <xf numFmtId="4" fontId="7" fillId="0" borderId="35" xfId="1" applyNumberFormat="1" applyFont="1" applyBorder="1" applyAlignment="1">
      <alignment horizontal="right" vertic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4" fontId="10" fillId="0" borderId="34" xfId="1" applyNumberFormat="1" applyFont="1" applyBorder="1" applyAlignment="1">
      <alignment horizontal="right"/>
    </xf>
    <xf numFmtId="4" fontId="10" fillId="0" borderId="35" xfId="1" applyNumberFormat="1" applyFont="1" applyBorder="1" applyAlignment="1">
      <alignment horizontal="right"/>
    </xf>
    <xf numFmtId="3" fontId="7" fillId="12" borderId="33" xfId="1" applyNumberFormat="1" applyFont="1" applyFill="1" applyBorder="1" applyAlignment="1">
      <alignment horizontal="right" vertical="center"/>
    </xf>
    <xf numFmtId="4" fontId="7" fillId="12" borderId="34" xfId="1" applyNumberFormat="1" applyFont="1" applyFill="1" applyBorder="1" applyAlignment="1">
      <alignment horizontal="right" vertical="center"/>
    </xf>
    <xf numFmtId="4" fontId="7" fillId="12" borderId="35" xfId="1" applyNumberFormat="1" applyFont="1" applyFill="1" applyBorder="1" applyAlignment="1">
      <alignment horizontal="right" vertical="center"/>
    </xf>
    <xf numFmtId="3" fontId="10" fillId="12" borderId="33" xfId="1" applyNumberFormat="1" applyFont="1" applyFill="1" applyBorder="1" applyAlignment="1">
      <alignment horizontal="right" vertical="center"/>
    </xf>
    <xf numFmtId="4" fontId="10" fillId="12" borderId="34" xfId="1" applyNumberFormat="1" applyFont="1" applyFill="1" applyBorder="1" applyAlignment="1">
      <alignment horizontal="right" vertical="center"/>
    </xf>
    <xf numFmtId="4" fontId="10" fillId="12" borderId="35" xfId="1" applyNumberFormat="1" applyFont="1" applyFill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3" fontId="10" fillId="12" borderId="0" xfId="1" applyNumberFormat="1" applyFont="1" applyFill="1" applyBorder="1" applyAlignment="1">
      <alignment horizontal="right" vertical="center"/>
    </xf>
    <xf numFmtId="4" fontId="10" fillId="12" borderId="40" xfId="1" applyNumberFormat="1" applyFont="1" applyFill="1" applyBorder="1" applyAlignment="1">
      <alignment horizontal="right" vertical="center"/>
    </xf>
    <xf numFmtId="0" fontId="10" fillId="0" borderId="0" xfId="1" applyFont="1"/>
    <xf numFmtId="4" fontId="10" fillId="12" borderId="41" xfId="1" applyNumberFormat="1" applyFont="1" applyFill="1" applyBorder="1" applyAlignment="1">
      <alignment horizontal="right" vertical="center"/>
    </xf>
    <xf numFmtId="3" fontId="10" fillId="12" borderId="32" xfId="1" applyNumberFormat="1" applyFont="1" applyFill="1" applyBorder="1" applyAlignment="1">
      <alignment horizontal="right" vertical="center"/>
    </xf>
    <xf numFmtId="3" fontId="10" fillId="0" borderId="42" xfId="1" applyNumberFormat="1" applyFont="1" applyBorder="1" applyAlignment="1">
      <alignment horizontal="right" vertical="center"/>
    </xf>
    <xf numFmtId="3" fontId="10" fillId="0" borderId="43" xfId="1" applyNumberFormat="1" applyFont="1" applyBorder="1" applyAlignment="1">
      <alignment horizontal="right" vertical="center"/>
    </xf>
    <xf numFmtId="4" fontId="10" fillId="0" borderId="44" xfId="1" applyNumberFormat="1" applyFont="1" applyBorder="1" applyAlignment="1">
      <alignment horizontal="right" vertical="center"/>
    </xf>
    <xf numFmtId="4" fontId="10" fillId="0" borderId="45" xfId="1" applyNumberFormat="1" applyFont="1" applyBorder="1" applyAlignment="1">
      <alignment horizontal="right" vertical="center"/>
    </xf>
    <xf numFmtId="3" fontId="7" fillId="13" borderId="49" xfId="1" applyNumberFormat="1" applyFont="1" applyFill="1" applyBorder="1" applyAlignment="1">
      <alignment horizontal="right" vertical="center"/>
    </xf>
    <xf numFmtId="3" fontId="7" fillId="13" borderId="46" xfId="1" applyNumberFormat="1" applyFont="1" applyFill="1" applyBorder="1" applyAlignment="1">
      <alignment horizontal="right" vertical="center"/>
    </xf>
    <xf numFmtId="4" fontId="7" fillId="13" borderId="50" xfId="1" applyNumberFormat="1" applyFont="1" applyFill="1" applyBorder="1" applyAlignment="1">
      <alignment horizontal="right" vertical="center"/>
    </xf>
    <xf numFmtId="4" fontId="7" fillId="13" borderId="51" xfId="1" applyNumberFormat="1" applyFont="1" applyFill="1" applyBorder="1" applyAlignment="1">
      <alignment horizontal="right" vertical="center"/>
    </xf>
    <xf numFmtId="3" fontId="7" fillId="11" borderId="54" xfId="1" applyNumberFormat="1" applyFont="1" applyFill="1" applyBorder="1" applyAlignment="1">
      <alignment horizontal="right" vertical="center"/>
    </xf>
    <xf numFmtId="3" fontId="7" fillId="11" borderId="55" xfId="1" applyNumberFormat="1" applyFont="1" applyFill="1" applyBorder="1" applyAlignment="1">
      <alignment horizontal="right" vertical="center"/>
    </xf>
    <xf numFmtId="4" fontId="7" fillId="11" borderId="56" xfId="1" applyNumberFormat="1" applyFont="1" applyFill="1" applyBorder="1" applyAlignment="1">
      <alignment horizontal="right" vertical="center"/>
    </xf>
    <xf numFmtId="4" fontId="7" fillId="11" borderId="57" xfId="1" applyNumberFormat="1" applyFont="1" applyFill="1" applyBorder="1" applyAlignment="1">
      <alignment horizontal="right" vertical="center"/>
    </xf>
    <xf numFmtId="175" fontId="11" fillId="0" borderId="0" xfId="2" applyNumberFormat="1"/>
    <xf numFmtId="0" fontId="12" fillId="0" borderId="0" xfId="1" applyFont="1"/>
    <xf numFmtId="175" fontId="12" fillId="0" borderId="0" xfId="1" applyNumberFormat="1" applyFont="1"/>
    <xf numFmtId="0" fontId="13" fillId="0" borderId="0" xfId="1" applyFont="1"/>
    <xf numFmtId="43" fontId="3" fillId="0" borderId="0" xfId="1" applyNumberFormat="1"/>
    <xf numFmtId="0" fontId="9" fillId="15" borderId="19" xfId="1" applyFont="1" applyFill="1" applyBorder="1" applyAlignment="1">
      <alignment horizontal="center" vertical="center" wrapText="1"/>
    </xf>
    <xf numFmtId="0" fontId="9" fillId="15" borderId="19" xfId="1" applyFont="1" applyFill="1" applyBorder="1" applyAlignment="1">
      <alignment horizontal="center" vertical="center"/>
    </xf>
    <xf numFmtId="0" fontId="9" fillId="15" borderId="21" xfId="1" applyFont="1" applyFill="1" applyBorder="1" applyAlignment="1">
      <alignment horizontal="center" vertical="justify"/>
    </xf>
    <xf numFmtId="0" fontId="9" fillId="15" borderId="58" xfId="1" applyFont="1" applyFill="1" applyBorder="1" applyAlignment="1">
      <alignment horizontal="center" vertical="justify"/>
    </xf>
    <xf numFmtId="0" fontId="9" fillId="15" borderId="22" xfId="1" applyFont="1" applyFill="1" applyBorder="1" applyAlignment="1">
      <alignment horizontal="center" vertical="justify"/>
    </xf>
    <xf numFmtId="0" fontId="9" fillId="16" borderId="0" xfId="1" applyFont="1" applyFill="1" applyBorder="1" applyAlignment="1">
      <alignment horizontal="center" vertical="center"/>
    </xf>
    <xf numFmtId="0" fontId="9" fillId="16" borderId="0" xfId="1" applyFont="1" applyFill="1" applyBorder="1" applyAlignment="1">
      <alignment horizontal="center" vertical="justify"/>
    </xf>
    <xf numFmtId="4" fontId="9" fillId="16" borderId="59" xfId="1" applyNumberFormat="1" applyFont="1" applyFill="1" applyBorder="1" applyAlignment="1">
      <alignment horizontal="right" vertical="center"/>
    </xf>
    <xf numFmtId="4" fontId="9" fillId="16" borderId="60" xfId="1" applyNumberFormat="1" applyFont="1" applyFill="1" applyBorder="1" applyAlignment="1">
      <alignment horizontal="right" vertical="center"/>
    </xf>
    <xf numFmtId="49" fontId="8" fillId="0" borderId="31" xfId="1" applyNumberFormat="1" applyFont="1" applyBorder="1" applyAlignment="1">
      <alignment vertical="center"/>
    </xf>
    <xf numFmtId="4" fontId="8" fillId="16" borderId="61" xfId="1" applyNumberFormat="1" applyFont="1" applyFill="1" applyBorder="1" applyAlignment="1">
      <alignment horizontal="right" vertical="center"/>
    </xf>
    <xf numFmtId="4" fontId="8" fillId="16" borderId="35" xfId="1" applyNumberFormat="1" applyFont="1" applyFill="1" applyBorder="1" applyAlignment="1">
      <alignment horizontal="right" vertical="center"/>
    </xf>
    <xf numFmtId="43" fontId="9" fillId="0" borderId="33" xfId="2" applyFont="1" applyBorder="1" applyAlignment="1">
      <alignment horizontal="right" vertical="distributed"/>
    </xf>
    <xf numFmtId="4" fontId="9" fillId="0" borderId="34" xfId="2" applyNumberFormat="1" applyFont="1" applyBorder="1" applyAlignment="1">
      <alignment horizontal="right" vertical="distributed"/>
    </xf>
    <xf numFmtId="4" fontId="9" fillId="0" borderId="32" xfId="2" applyNumberFormat="1" applyFont="1" applyBorder="1" applyAlignment="1">
      <alignment horizontal="right" vertical="distributed"/>
    </xf>
    <xf numFmtId="43" fontId="8" fillId="0" borderId="33" xfId="2" applyFont="1" applyBorder="1" applyAlignment="1">
      <alignment horizontal="right" vertical="distributed"/>
    </xf>
    <xf numFmtId="4" fontId="8" fillId="0" borderId="34" xfId="2" applyNumberFormat="1" applyFont="1" applyBorder="1" applyAlignment="1">
      <alignment horizontal="right" vertical="distributed"/>
    </xf>
    <xf numFmtId="4" fontId="8" fillId="0" borderId="32" xfId="2" applyNumberFormat="1" applyFont="1" applyBorder="1" applyAlignment="1">
      <alignment horizontal="right" vertical="center"/>
    </xf>
    <xf numFmtId="0" fontId="8" fillId="0" borderId="39" xfId="1" applyFont="1" applyBorder="1" applyAlignment="1">
      <alignment horizontal="center" vertical="center"/>
    </xf>
    <xf numFmtId="4" fontId="9" fillId="0" borderId="32" xfId="2" applyNumberFormat="1" applyFont="1" applyBorder="1" applyAlignment="1">
      <alignment horizontal="right" vertical="center"/>
    </xf>
    <xf numFmtId="0" fontId="8" fillId="0" borderId="33" xfId="1" applyFont="1" applyBorder="1" applyAlignment="1">
      <alignment vertical="center"/>
    </xf>
    <xf numFmtId="0" fontId="8" fillId="0" borderId="39" xfId="1" applyFont="1" applyBorder="1" applyAlignment="1">
      <alignment vertical="center"/>
    </xf>
    <xf numFmtId="43" fontId="9" fillId="0" borderId="43" xfId="2" applyFont="1" applyBorder="1" applyAlignment="1">
      <alignment horizontal="right" vertical="distributed"/>
    </xf>
    <xf numFmtId="4" fontId="8" fillId="0" borderId="44" xfId="2" applyNumberFormat="1" applyFont="1" applyBorder="1" applyAlignment="1">
      <alignment horizontal="right" vertical="distributed"/>
    </xf>
    <xf numFmtId="4" fontId="8" fillId="0" borderId="42" xfId="2" applyNumberFormat="1" applyFont="1" applyBorder="1" applyAlignment="1">
      <alignment horizontal="right" vertical="center"/>
    </xf>
    <xf numFmtId="4" fontId="9" fillId="0" borderId="44" xfId="2" applyNumberFormat="1" applyFont="1" applyBorder="1" applyAlignment="1">
      <alignment horizontal="right" vertical="distributed"/>
    </xf>
    <xf numFmtId="4" fontId="9" fillId="0" borderId="42" xfId="2" applyNumberFormat="1" applyFont="1" applyBorder="1" applyAlignment="1">
      <alignment horizontal="right" vertical="center"/>
    </xf>
    <xf numFmtId="43" fontId="8" fillId="0" borderId="43" xfId="2" applyFont="1" applyBorder="1" applyAlignment="1">
      <alignment horizontal="right" vertical="distributed"/>
    </xf>
    <xf numFmtId="43" fontId="8" fillId="17" borderId="46" xfId="2" applyFont="1" applyFill="1" applyBorder="1" applyAlignment="1">
      <alignment horizontal="right" vertical="distributed"/>
    </xf>
    <xf numFmtId="4" fontId="9" fillId="17" borderId="50" xfId="2" applyNumberFormat="1" applyFont="1" applyFill="1" applyBorder="1" applyAlignment="1">
      <alignment horizontal="right" vertical="distributed"/>
    </xf>
    <xf numFmtId="4" fontId="9" fillId="17" borderId="51" xfId="2" applyNumberFormat="1" applyFont="1" applyFill="1" applyBorder="1" applyAlignment="1">
      <alignment horizontal="right" vertical="distributed"/>
    </xf>
    <xf numFmtId="49" fontId="9" fillId="13" borderId="66" xfId="1" applyNumberFormat="1" applyFont="1" applyFill="1" applyBorder="1" applyAlignment="1">
      <alignment vertical="center"/>
    </xf>
    <xf numFmtId="49" fontId="15" fillId="13" borderId="46" xfId="1" applyNumberFormat="1" applyFont="1" applyFill="1" applyBorder="1" applyAlignment="1">
      <alignment vertical="center"/>
    </xf>
    <xf numFmtId="4" fontId="9" fillId="13" borderId="50" xfId="1" applyNumberFormat="1" applyFont="1" applyFill="1" applyBorder="1" applyAlignment="1">
      <alignment horizontal="right" vertical="center"/>
    </xf>
    <xf numFmtId="4" fontId="9" fillId="13" borderId="49" xfId="1" applyNumberFormat="1" applyFont="1" applyFill="1" applyBorder="1" applyAlignment="1">
      <alignment horizontal="right" vertical="center"/>
    </xf>
    <xf numFmtId="0" fontId="9" fillId="11" borderId="67" xfId="1" applyFont="1" applyFill="1" applyBorder="1" applyAlignment="1">
      <alignment vertical="center"/>
    </xf>
    <xf numFmtId="3" fontId="9" fillId="11" borderId="54" xfId="1" applyNumberFormat="1" applyFont="1" applyFill="1" applyBorder="1" applyAlignment="1">
      <alignment horizontal="right" vertical="center"/>
    </xf>
    <xf numFmtId="3" fontId="9" fillId="11" borderId="55" xfId="1" applyNumberFormat="1" applyFont="1" applyFill="1" applyBorder="1" applyAlignment="1">
      <alignment horizontal="right" vertical="center"/>
    </xf>
    <xf numFmtId="4" fontId="9" fillId="11" borderId="68" xfId="1" applyNumberFormat="1" applyFont="1" applyFill="1" applyBorder="1" applyAlignment="1">
      <alignment horizontal="right" vertical="center"/>
    </xf>
    <xf numFmtId="4" fontId="9" fillId="11" borderId="54" xfId="1" applyNumberFormat="1" applyFont="1" applyFill="1" applyBorder="1" applyAlignment="1">
      <alignment horizontal="right" vertical="center"/>
    </xf>
    <xf numFmtId="0" fontId="14" fillId="12" borderId="0" xfId="1" applyFont="1" applyFill="1"/>
    <xf numFmtId="0" fontId="14" fillId="0" borderId="0" xfId="1" applyFont="1"/>
    <xf numFmtId="0" fontId="9" fillId="0" borderId="0" xfId="1" applyFont="1"/>
    <xf numFmtId="0" fontId="9" fillId="11" borderId="19" xfId="1" applyFont="1" applyFill="1" applyBorder="1" applyAlignment="1">
      <alignment horizontal="center" vertical="center" wrapText="1"/>
    </xf>
    <xf numFmtId="0" fontId="9" fillId="11" borderId="22" xfId="1" applyFont="1" applyFill="1" applyBorder="1" applyAlignment="1">
      <alignment horizontal="center" vertical="center"/>
    </xf>
    <xf numFmtId="0" fontId="9" fillId="11" borderId="21" xfId="1" applyFont="1" applyFill="1" applyBorder="1" applyAlignment="1">
      <alignment horizontal="center" vertical="center"/>
    </xf>
    <xf numFmtId="0" fontId="9" fillId="11" borderId="69" xfId="1" applyFont="1" applyFill="1" applyBorder="1" applyAlignment="1">
      <alignment horizontal="center" vertical="center" wrapText="1"/>
    </xf>
    <xf numFmtId="0" fontId="9" fillId="11" borderId="73" xfId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horizontal="center" vertical="center"/>
    </xf>
    <xf numFmtId="3" fontId="9" fillId="0" borderId="33" xfId="1" applyNumberFormat="1" applyFont="1" applyBorder="1" applyAlignment="1">
      <alignment vertical="center"/>
    </xf>
    <xf numFmtId="0" fontId="9" fillId="0" borderId="31" xfId="1" applyFont="1" applyBorder="1" applyAlignment="1">
      <alignment horizontal="left" vertical="center"/>
    </xf>
    <xf numFmtId="0" fontId="8" fillId="0" borderId="88" xfId="1" applyFont="1" applyBorder="1" applyAlignment="1">
      <alignment horizontal="center" vertical="center"/>
    </xf>
    <xf numFmtId="3" fontId="9" fillId="0" borderId="88" xfId="1" applyNumberFormat="1" applyFont="1" applyBorder="1" applyAlignment="1">
      <alignment vertical="center"/>
    </xf>
    <xf numFmtId="3" fontId="9" fillId="0" borderId="89" xfId="1" applyNumberFormat="1" applyFont="1" applyBorder="1" applyAlignment="1">
      <alignment vertical="center"/>
    </xf>
    <xf numFmtId="4" fontId="9" fillId="0" borderId="90" xfId="1" applyNumberFormat="1" applyFont="1" applyBorder="1" applyAlignment="1">
      <alignment horizontal="right" vertical="center"/>
    </xf>
    <xf numFmtId="4" fontId="9" fillId="0" borderId="88" xfId="1" applyNumberFormat="1" applyFont="1" applyBorder="1" applyAlignment="1">
      <alignment horizontal="right" vertical="center"/>
    </xf>
    <xf numFmtId="175" fontId="9" fillId="11" borderId="52" xfId="2" applyNumberFormat="1" applyFont="1" applyFill="1" applyBorder="1" applyAlignment="1">
      <alignment vertical="center"/>
    </xf>
    <xf numFmtId="4" fontId="9" fillId="11" borderId="28" xfId="2" applyNumberFormat="1" applyFont="1" applyFill="1" applyBorder="1" applyAlignment="1">
      <alignment horizontal="right" vertical="center"/>
    </xf>
    <xf numFmtId="4" fontId="9" fillId="11" borderId="25" xfId="2" applyNumberFormat="1" applyFont="1" applyFill="1" applyBorder="1" applyAlignment="1">
      <alignment horizontal="right" vertical="center"/>
    </xf>
    <xf numFmtId="0" fontId="16" fillId="0" borderId="0" xfId="1" applyFont="1"/>
    <xf numFmtId="0" fontId="8" fillId="0" borderId="55" xfId="1" applyFont="1" applyBorder="1" applyAlignment="1">
      <alignment horizontal="right" vertical="center"/>
    </xf>
    <xf numFmtId="0" fontId="8" fillId="0" borderId="84" xfId="1" applyFont="1" applyBorder="1" applyAlignment="1">
      <alignment horizontal="right" vertical="center"/>
    </xf>
    <xf numFmtId="4" fontId="8" fillId="0" borderId="41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right" vertical="center"/>
    </xf>
    <xf numFmtId="4" fontId="9" fillId="0" borderId="41" xfId="1" applyNumberFormat="1" applyFont="1" applyBorder="1" applyAlignment="1">
      <alignment horizontal="right" vertical="center"/>
    </xf>
    <xf numFmtId="4" fontId="9" fillId="0" borderId="39" xfId="1" applyNumberFormat="1" applyFont="1" applyBorder="1" applyAlignment="1">
      <alignment horizontal="right" vertical="center"/>
    </xf>
    <xf numFmtId="0" fontId="8" fillId="0" borderId="92" xfId="1" applyFont="1" applyBorder="1" applyAlignment="1">
      <alignment horizontal="right" vertical="center"/>
    </xf>
    <xf numFmtId="4" fontId="9" fillId="0" borderId="93" xfId="1" applyNumberFormat="1" applyFont="1" applyBorder="1" applyAlignment="1">
      <alignment horizontal="right" vertical="center"/>
    </xf>
    <xf numFmtId="0" fontId="8" fillId="16" borderId="38" xfId="1" applyFont="1" applyFill="1" applyBorder="1" applyAlignment="1">
      <alignment horizontal="center" vertical="center"/>
    </xf>
    <xf numFmtId="49" fontId="8" fillId="16" borderId="55" xfId="1" applyNumberFormat="1" applyFont="1" applyFill="1" applyBorder="1" applyAlignment="1">
      <alignment vertical="center"/>
    </xf>
    <xf numFmtId="4" fontId="9" fillId="16" borderId="94" xfId="1" applyNumberFormat="1" applyFont="1" applyFill="1" applyBorder="1" applyAlignment="1">
      <alignment vertical="center"/>
    </xf>
    <xf numFmtId="175" fontId="9" fillId="11" borderId="33" xfId="2" applyNumberFormat="1" applyFont="1" applyFill="1" applyBorder="1" applyAlignment="1">
      <alignment horizontal="right" vertical="justify"/>
    </xf>
    <xf numFmtId="4" fontId="9" fillId="11" borderId="61" xfId="1" applyNumberFormat="1" applyFont="1" applyFill="1" applyBorder="1" applyAlignment="1">
      <alignment horizontal="right" vertical="center"/>
    </xf>
    <xf numFmtId="4" fontId="9" fillId="11" borderId="32" xfId="1" applyNumberFormat="1" applyFont="1" applyFill="1" applyBorder="1" applyAlignment="1">
      <alignment horizontal="right" vertical="center"/>
    </xf>
    <xf numFmtId="3" fontId="16" fillId="0" borderId="0" xfId="1" applyNumberFormat="1" applyFont="1"/>
    <xf numFmtId="0" fontId="8" fillId="0" borderId="99" xfId="1" applyFont="1" applyBorder="1" applyAlignment="1">
      <alignment horizontal="center" vertical="center"/>
    </xf>
    <xf numFmtId="43" fontId="9" fillId="0" borderId="99" xfId="2" applyFont="1" applyBorder="1" applyAlignment="1">
      <alignment horizontal="center" vertical="justify"/>
    </xf>
    <xf numFmtId="43" fontId="9" fillId="0" borderId="100" xfId="2" applyFont="1" applyBorder="1" applyAlignment="1">
      <alignment horizontal="center" vertical="justify"/>
    </xf>
    <xf numFmtId="4" fontId="9" fillId="0" borderId="101" xfId="2" applyNumberFormat="1" applyFont="1" applyBorder="1" applyAlignment="1">
      <alignment horizontal="right" vertical="center"/>
    </xf>
    <xf numFmtId="4" fontId="9" fillId="0" borderId="99" xfId="2" applyNumberFormat="1" applyFont="1" applyBorder="1" applyAlignment="1">
      <alignment horizontal="right" vertical="center"/>
    </xf>
    <xf numFmtId="0" fontId="8" fillId="0" borderId="102" xfId="1" applyFont="1" applyBorder="1" applyAlignment="1">
      <alignment horizontal="center" vertical="center"/>
    </xf>
    <xf numFmtId="43" fontId="9" fillId="0" borderId="102" xfId="2" applyFont="1" applyBorder="1" applyAlignment="1">
      <alignment horizontal="center" vertical="justify"/>
    </xf>
    <xf numFmtId="43" fontId="9" fillId="0" borderId="105" xfId="2" applyFont="1" applyBorder="1" applyAlignment="1">
      <alignment horizontal="center" vertical="justify"/>
    </xf>
    <xf numFmtId="4" fontId="9" fillId="0" borderId="106" xfId="2" applyNumberFormat="1" applyFont="1" applyBorder="1" applyAlignment="1">
      <alignment horizontal="right" vertical="center"/>
    </xf>
    <xf numFmtId="4" fontId="9" fillId="0" borderId="102" xfId="2" applyNumberFormat="1" applyFont="1" applyBorder="1" applyAlignment="1">
      <alignment horizontal="right" vertical="center"/>
    </xf>
    <xf numFmtId="0" fontId="8" fillId="0" borderId="107" xfId="1" applyFont="1" applyBorder="1" applyAlignment="1">
      <alignment horizontal="center" vertical="center"/>
    </xf>
    <xf numFmtId="43" fontId="9" fillId="0" borderId="107" xfId="2" applyFont="1" applyBorder="1" applyAlignment="1">
      <alignment horizontal="center" vertical="justify"/>
    </xf>
    <xf numFmtId="43" fontId="9" fillId="0" borderId="7" xfId="2" applyFont="1" applyBorder="1" applyAlignment="1">
      <alignment horizontal="center" vertical="justify"/>
    </xf>
    <xf numFmtId="4" fontId="9" fillId="0" borderId="108" xfId="2" applyNumberFormat="1" applyFont="1" applyBorder="1" applyAlignment="1">
      <alignment horizontal="right" vertical="center"/>
    </xf>
    <xf numFmtId="4" fontId="9" fillId="0" borderId="107" xfId="2" applyNumberFormat="1" applyFont="1" applyBorder="1" applyAlignment="1">
      <alignment horizontal="right" vertical="center"/>
    </xf>
    <xf numFmtId="0" fontId="16" fillId="0" borderId="7" xfId="1" applyFont="1" applyBorder="1" applyAlignment="1">
      <alignment horizontal="center" vertical="justify"/>
    </xf>
    <xf numFmtId="4" fontId="8" fillId="0" borderId="108" xfId="1" applyNumberFormat="1" applyFont="1" applyBorder="1" applyAlignment="1">
      <alignment horizontal="right" vertical="center"/>
    </xf>
    <xf numFmtId="4" fontId="16" fillId="0" borderId="108" xfId="1" applyNumberFormat="1" applyFont="1" applyBorder="1" applyAlignment="1">
      <alignment horizontal="right" vertical="justify"/>
    </xf>
    <xf numFmtId="43" fontId="15" fillId="0" borderId="7" xfId="2" applyFont="1" applyBorder="1" applyAlignment="1">
      <alignment horizontal="center" vertical="justify"/>
    </xf>
    <xf numFmtId="4" fontId="15" fillId="0" borderId="108" xfId="2" applyNumberFormat="1" applyFont="1" applyBorder="1" applyAlignment="1">
      <alignment horizontal="right" vertical="center"/>
    </xf>
    <xf numFmtId="43" fontId="9" fillId="11" borderId="102" xfId="2" applyFont="1" applyFill="1" applyBorder="1" applyAlignment="1">
      <alignment horizontal="center" vertical="center"/>
    </xf>
    <xf numFmtId="43" fontId="9" fillId="11" borderId="105" xfId="2" applyFont="1" applyFill="1" applyBorder="1" applyAlignment="1">
      <alignment horizontal="center" vertical="center"/>
    </xf>
    <xf numFmtId="4" fontId="9" fillId="11" borderId="106" xfId="2" applyNumberFormat="1" applyFont="1" applyFill="1" applyBorder="1" applyAlignment="1">
      <alignment horizontal="right" vertical="center"/>
    </xf>
    <xf numFmtId="4" fontId="9" fillId="11" borderId="102" xfId="2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9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8" borderId="0" xfId="0" applyFont="1" applyFill="1" applyAlignment="1">
      <alignment horizontal="left"/>
    </xf>
    <xf numFmtId="0" fontId="7" fillId="13" borderId="46" xfId="1" applyFont="1" applyFill="1" applyBorder="1" applyAlignment="1">
      <alignment vertical="center"/>
    </xf>
    <xf numFmtId="0" fontId="10" fillId="14" borderId="47" xfId="1" applyFont="1" applyFill="1" applyBorder="1" applyAlignment="1"/>
    <xf numFmtId="0" fontId="10" fillId="14" borderId="48" xfId="1" applyFont="1" applyFill="1" applyBorder="1" applyAlignment="1"/>
    <xf numFmtId="0" fontId="7" fillId="11" borderId="27" xfId="1" applyFont="1" applyFill="1" applyBorder="1" applyAlignment="1">
      <alignment vertical="center"/>
    </xf>
    <xf numFmtId="0" fontId="10" fillId="0" borderId="52" xfId="1" applyFont="1" applyBorder="1" applyAlignment="1"/>
    <xf numFmtId="0" fontId="10" fillId="0" borderId="53" xfId="1" applyFont="1" applyBorder="1" applyAlignment="1"/>
    <xf numFmtId="0" fontId="10" fillId="0" borderId="3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vertical="center"/>
    </xf>
    <xf numFmtId="0" fontId="10" fillId="0" borderId="33" xfId="1" applyFont="1" applyBorder="1" applyAlignment="1">
      <alignment vertical="center" wrapText="1" readingOrder="1"/>
    </xf>
    <xf numFmtId="0" fontId="10" fillId="0" borderId="36" xfId="1" applyFont="1" applyBorder="1" applyAlignment="1">
      <alignment vertical="center" wrapText="1" readingOrder="1"/>
    </xf>
    <xf numFmtId="0" fontId="10" fillId="0" borderId="37" xfId="1" applyFont="1" applyBorder="1" applyAlignment="1">
      <alignment vertical="center" wrapText="1" readingOrder="1"/>
    </xf>
    <xf numFmtId="49" fontId="10" fillId="0" borderId="33" xfId="1" applyNumberFormat="1" applyFont="1" applyBorder="1" applyAlignment="1"/>
    <xf numFmtId="49" fontId="10" fillId="0" borderId="36" xfId="1" applyNumberFormat="1" applyFont="1" applyBorder="1" applyAlignment="1"/>
    <xf numFmtId="49" fontId="10" fillId="0" borderId="37" xfId="1" applyNumberFormat="1" applyFont="1" applyBorder="1" applyAlignment="1"/>
    <xf numFmtId="49" fontId="10" fillId="0" borderId="31" xfId="1" applyNumberFormat="1" applyFont="1" applyBorder="1" applyAlignment="1">
      <alignment vertical="center"/>
    </xf>
    <xf numFmtId="49" fontId="10" fillId="0" borderId="39" xfId="1" applyNumberFormat="1" applyFont="1" applyBorder="1" applyAlignment="1">
      <alignment vertical="center"/>
    </xf>
    <xf numFmtId="0" fontId="10" fillId="0" borderId="31" xfId="1" applyFont="1" applyBorder="1" applyAlignment="1">
      <alignment horizontal="center" vertical="center"/>
    </xf>
    <xf numFmtId="49" fontId="10" fillId="0" borderId="31" xfId="1" applyNumberFormat="1" applyFont="1" applyBorder="1" applyAlignment="1"/>
    <xf numFmtId="0" fontId="10" fillId="0" borderId="38" xfId="1" applyFont="1" applyBorder="1" applyAlignment="1">
      <alignment horizontal="center" vertical="center"/>
    </xf>
    <xf numFmtId="49" fontId="10" fillId="0" borderId="33" xfId="1" applyNumberFormat="1" applyFont="1" applyBorder="1" applyAlignment="1">
      <alignment vertical="center"/>
    </xf>
    <xf numFmtId="49" fontId="10" fillId="0" borderId="36" xfId="1" applyNumberFormat="1" applyFont="1" applyBorder="1" applyAlignment="1">
      <alignment vertical="center"/>
    </xf>
    <xf numFmtId="49" fontId="10" fillId="0" borderId="37" xfId="1" applyNumberFormat="1" applyFont="1" applyBorder="1" applyAlignment="1">
      <alignment vertical="center"/>
    </xf>
    <xf numFmtId="0" fontId="3" fillId="0" borderId="36" xfId="1" applyBorder="1" applyAlignment="1">
      <alignment vertical="center"/>
    </xf>
    <xf numFmtId="0" fontId="3" fillId="0" borderId="37" xfId="1" applyBorder="1" applyAlignment="1">
      <alignment vertical="center"/>
    </xf>
    <xf numFmtId="0" fontId="7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7" fillId="11" borderId="20" xfId="1" applyFont="1" applyFill="1" applyBorder="1" applyAlignment="1">
      <alignment horizontal="center" vertical="center"/>
    </xf>
    <xf numFmtId="0" fontId="7" fillId="11" borderId="21" xfId="1" applyFont="1" applyFill="1" applyBorder="1" applyAlignment="1">
      <alignment horizontal="center" vertical="center"/>
    </xf>
    <xf numFmtId="0" fontId="7" fillId="11" borderId="22" xfId="1" applyFont="1" applyFill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8" fillId="0" borderId="39" xfId="1" applyFont="1" applyBorder="1" applyAlignment="1">
      <alignment horizontal="center" vertical="center"/>
    </xf>
    <xf numFmtId="0" fontId="3" fillId="0" borderId="62" xfId="1" applyBorder="1" applyAlignment="1">
      <alignment horizontal="center" vertical="center"/>
    </xf>
    <xf numFmtId="0" fontId="8" fillId="0" borderId="33" xfId="1" applyFont="1" applyBorder="1" applyAlignment="1">
      <alignment vertical="center"/>
    </xf>
    <xf numFmtId="49" fontId="8" fillId="0" borderId="63" xfId="1" applyNumberFormat="1" applyFont="1" applyBorder="1" applyAlignment="1">
      <alignment vertical="center"/>
    </xf>
    <xf numFmtId="49" fontId="8" fillId="0" borderId="64" xfId="1" applyNumberFormat="1" applyFont="1" applyBorder="1" applyAlignment="1">
      <alignment vertical="center"/>
    </xf>
    <xf numFmtId="49" fontId="8" fillId="0" borderId="65" xfId="1" applyNumberFormat="1" applyFont="1" applyBorder="1" applyAlignment="1">
      <alignment vertical="center"/>
    </xf>
    <xf numFmtId="49" fontId="9" fillId="17" borderId="46" xfId="1" applyNumberFormat="1" applyFont="1" applyFill="1" applyBorder="1" applyAlignment="1">
      <alignment vertical="center"/>
    </xf>
    <xf numFmtId="0" fontId="8" fillId="18" borderId="47" xfId="1" applyFont="1" applyFill="1" applyBorder="1" applyAlignment="1">
      <alignment vertical="center"/>
    </xf>
    <xf numFmtId="0" fontId="8" fillId="18" borderId="48" xfId="1" applyFont="1" applyFill="1" applyBorder="1" applyAlignment="1">
      <alignment vertical="center"/>
    </xf>
    <xf numFmtId="49" fontId="9" fillId="13" borderId="46" xfId="1" applyNumberFormat="1" applyFont="1" applyFill="1" applyBorder="1" applyAlignment="1">
      <alignment vertical="center"/>
    </xf>
    <xf numFmtId="0" fontId="8" fillId="14" borderId="47" xfId="1" applyFont="1" applyFill="1" applyBorder="1" applyAlignment="1">
      <alignment vertical="center"/>
    </xf>
    <xf numFmtId="0" fontId="8" fillId="14" borderId="48" xfId="1" applyFont="1" applyFill="1" applyBorder="1" applyAlignment="1">
      <alignment vertical="center"/>
    </xf>
    <xf numFmtId="49" fontId="9" fillId="11" borderId="27" xfId="1" applyNumberFormat="1" applyFont="1" applyFill="1" applyBorder="1" applyAlignment="1">
      <alignment horizontal="justify" vertical="center"/>
    </xf>
    <xf numFmtId="0" fontId="8" fillId="19" borderId="52" xfId="1" applyFont="1" applyFill="1" applyBorder="1" applyAlignment="1">
      <alignment vertical="center"/>
    </xf>
    <xf numFmtId="0" fontId="3" fillId="0" borderId="39" xfId="1" applyBorder="1" applyAlignment="1">
      <alignment horizontal="center" vertical="center"/>
    </xf>
    <xf numFmtId="0" fontId="3" fillId="0" borderId="38" xfId="1" applyBorder="1" applyAlignment="1">
      <alignment horizontal="center" vertical="center"/>
    </xf>
    <xf numFmtId="49" fontId="8" fillId="0" borderId="33" xfId="1" applyNumberFormat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33" xfId="1" applyFont="1" applyBorder="1" applyAlignment="1">
      <alignment horizontal="justify" vertical="center"/>
    </xf>
    <xf numFmtId="0" fontId="8" fillId="0" borderId="36" xfId="1" applyFont="1" applyBorder="1" applyAlignment="1">
      <alignment horizontal="justify" vertical="center"/>
    </xf>
    <xf numFmtId="0" fontId="8" fillId="0" borderId="37" xfId="1" applyFont="1" applyBorder="1" applyAlignment="1">
      <alignment horizontal="justify" vertical="center"/>
    </xf>
    <xf numFmtId="49" fontId="8" fillId="0" borderId="31" xfId="1" applyNumberFormat="1" applyFont="1" applyBorder="1" applyAlignment="1">
      <alignment vertical="center"/>
    </xf>
    <xf numFmtId="0" fontId="8" fillId="0" borderId="3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15" borderId="20" xfId="1" applyFont="1" applyFill="1" applyBorder="1" applyAlignment="1">
      <alignment horizontal="center" vertical="center"/>
    </xf>
    <xf numFmtId="0" fontId="9" fillId="15" borderId="21" xfId="1" applyFont="1" applyFill="1" applyBorder="1" applyAlignment="1">
      <alignment horizontal="center" vertical="center"/>
    </xf>
    <xf numFmtId="0" fontId="9" fillId="15" borderId="22" xfId="1" applyFont="1" applyFill="1" applyBorder="1" applyAlignment="1">
      <alignment horizontal="center" vertical="center"/>
    </xf>
    <xf numFmtId="0" fontId="8" fillId="16" borderId="39" xfId="1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/>
    </xf>
    <xf numFmtId="4" fontId="9" fillId="0" borderId="108" xfId="2" applyNumberFormat="1" applyFont="1" applyBorder="1" applyAlignment="1">
      <alignment horizontal="right" vertical="center"/>
    </xf>
    <xf numFmtId="4" fontId="9" fillId="0" borderId="111" xfId="2" applyNumberFormat="1" applyFont="1" applyBorder="1" applyAlignment="1">
      <alignment horizontal="right" vertical="center"/>
    </xf>
    <xf numFmtId="4" fontId="9" fillId="0" borderId="107" xfId="2" applyNumberFormat="1" applyFont="1" applyBorder="1" applyAlignment="1">
      <alignment horizontal="right" vertical="center"/>
    </xf>
    <xf numFmtId="4" fontId="9" fillId="0" borderId="109" xfId="2" applyNumberFormat="1" applyFont="1" applyBorder="1" applyAlignment="1">
      <alignment horizontal="right" vertical="center"/>
    </xf>
    <xf numFmtId="0" fontId="9" fillId="11" borderId="102" xfId="1" applyFont="1" applyFill="1" applyBorder="1" applyAlignment="1">
      <alignment vertical="center"/>
    </xf>
    <xf numFmtId="0" fontId="8" fillId="0" borderId="107" xfId="1" applyFont="1" applyBorder="1" applyAlignment="1">
      <alignment vertical="distributed"/>
    </xf>
    <xf numFmtId="0" fontId="8" fillId="0" borderId="107" xfId="1" applyFont="1" applyBorder="1" applyAlignment="1">
      <alignment horizontal="center" vertical="center"/>
    </xf>
    <xf numFmtId="0" fontId="8" fillId="0" borderId="109" xfId="1" applyFont="1" applyBorder="1" applyAlignment="1">
      <alignment horizontal="center" vertical="center"/>
    </xf>
    <xf numFmtId="0" fontId="8" fillId="0" borderId="107" xfId="1" applyFont="1" applyBorder="1" applyAlignment="1">
      <alignment vertical="center"/>
    </xf>
    <xf numFmtId="0" fontId="8" fillId="0" borderId="109" xfId="1" applyFont="1" applyBorder="1" applyAlignment="1">
      <alignment vertical="center"/>
    </xf>
    <xf numFmtId="43" fontId="9" fillId="0" borderId="107" xfId="2" applyFont="1" applyBorder="1" applyAlignment="1">
      <alignment horizontal="center" vertical="justify"/>
    </xf>
    <xf numFmtId="43" fontId="9" fillId="0" borderId="109" xfId="2" applyFont="1" applyBorder="1" applyAlignment="1">
      <alignment horizontal="center" vertical="justify"/>
    </xf>
    <xf numFmtId="43" fontId="9" fillId="0" borderId="7" xfId="2" applyFont="1" applyBorder="1" applyAlignment="1">
      <alignment horizontal="center" vertical="justify"/>
    </xf>
    <xf numFmtId="43" fontId="9" fillId="0" borderId="110" xfId="2" applyFont="1" applyBorder="1" applyAlignment="1">
      <alignment horizontal="center" vertical="justify"/>
    </xf>
    <xf numFmtId="0" fontId="8" fillId="0" borderId="7" xfId="1" applyFont="1" applyBorder="1" applyAlignment="1">
      <alignment horizontal="left" vertical="center"/>
    </xf>
    <xf numFmtId="0" fontId="3" fillId="0" borderId="103" xfId="1" applyBorder="1" applyAlignment="1">
      <alignment horizontal="left" vertical="center"/>
    </xf>
    <xf numFmtId="0" fontId="3" fillId="0" borderId="104" xfId="1" applyBorder="1" applyAlignment="1">
      <alignment horizontal="left" vertical="center"/>
    </xf>
    <xf numFmtId="4" fontId="8" fillId="0" borderId="108" xfId="1" applyNumberFormat="1" applyFont="1" applyBorder="1" applyAlignment="1">
      <alignment horizontal="right" vertical="center"/>
    </xf>
    <xf numFmtId="0" fontId="9" fillId="11" borderId="19" xfId="1" applyFont="1" applyFill="1" applyBorder="1" applyAlignment="1">
      <alignment horizontal="center" vertical="center" wrapText="1"/>
    </xf>
    <xf numFmtId="0" fontId="8" fillId="19" borderId="75" xfId="1" applyFont="1" applyFill="1" applyBorder="1" applyAlignment="1">
      <alignment horizontal="center" vertical="center" wrapText="1"/>
    </xf>
    <xf numFmtId="0" fontId="8" fillId="0" borderId="99" xfId="1" applyFont="1" applyBorder="1" applyAlignment="1">
      <alignment vertical="distributed"/>
    </xf>
    <xf numFmtId="0" fontId="8" fillId="0" borderId="7" xfId="1" applyFont="1" applyBorder="1" applyAlignment="1">
      <alignment vertical="distributed"/>
    </xf>
    <xf numFmtId="0" fontId="3" fillId="0" borderId="103" xfId="1" applyBorder="1" applyAlignment="1">
      <alignment vertical="distributed"/>
    </xf>
    <xf numFmtId="0" fontId="3" fillId="0" borderId="104" xfId="1" applyBorder="1" applyAlignment="1">
      <alignment vertical="distributed"/>
    </xf>
    <xf numFmtId="0" fontId="8" fillId="0" borderId="43" xfId="1" applyFont="1" applyBorder="1" applyAlignment="1">
      <alignment vertical="distributed"/>
    </xf>
    <xf numFmtId="0" fontId="8" fillId="0" borderId="82" xfId="1" applyFont="1" applyBorder="1" applyAlignment="1">
      <alignment vertical="distributed"/>
    </xf>
    <xf numFmtId="0" fontId="8" fillId="0" borderId="83" xfId="1" applyFont="1" applyBorder="1" applyAlignment="1">
      <alignment vertical="distributed"/>
    </xf>
    <xf numFmtId="0" fontId="8" fillId="0" borderId="63" xfId="1" applyFont="1" applyBorder="1" applyAlignment="1">
      <alignment vertical="distributed"/>
    </xf>
    <xf numFmtId="0" fontId="8" fillId="0" borderId="64" xfId="1" applyFont="1" applyBorder="1" applyAlignment="1">
      <alignment vertical="distributed"/>
    </xf>
    <xf numFmtId="0" fontId="8" fillId="0" borderId="65" xfId="1" applyFont="1" applyBorder="1" applyAlignment="1">
      <alignment vertical="distributed"/>
    </xf>
    <xf numFmtId="49" fontId="8" fillId="16" borderId="38" xfId="1" applyNumberFormat="1" applyFont="1" applyFill="1" applyBorder="1" applyAlignment="1">
      <alignment vertical="center"/>
    </xf>
    <xf numFmtId="0" fontId="9" fillId="11" borderId="31" xfId="1" applyFont="1" applyFill="1" applyBorder="1" applyAlignment="1">
      <alignment vertical="center"/>
    </xf>
    <xf numFmtId="0" fontId="9" fillId="11" borderId="20" xfId="1" applyFont="1" applyFill="1" applyBorder="1" applyAlignment="1">
      <alignment horizontal="center" vertical="center"/>
    </xf>
    <xf numFmtId="0" fontId="9" fillId="11" borderId="21" xfId="1" applyFont="1" applyFill="1" applyBorder="1" applyAlignment="1">
      <alignment horizontal="center" vertical="center"/>
    </xf>
    <xf numFmtId="0" fontId="9" fillId="11" borderId="22" xfId="1" applyFont="1" applyFill="1" applyBorder="1" applyAlignment="1">
      <alignment horizontal="center" vertical="center"/>
    </xf>
    <xf numFmtId="0" fontId="3" fillId="0" borderId="95" xfId="1" applyBorder="1" applyAlignment="1"/>
    <xf numFmtId="0" fontId="3" fillId="0" borderId="96" xfId="1" applyBorder="1" applyAlignment="1"/>
    <xf numFmtId="0" fontId="3" fillId="0" borderId="97" xfId="1" applyBorder="1" applyAlignment="1"/>
    <xf numFmtId="0" fontId="9" fillId="11" borderId="58" xfId="1" applyFont="1" applyFill="1" applyBorder="1" applyAlignment="1">
      <alignment horizontal="center" vertical="center"/>
    </xf>
    <xf numFmtId="0" fontId="3" fillId="0" borderId="98" xfId="1" applyBorder="1" applyAlignment="1">
      <alignment horizontal="center" vertical="center"/>
    </xf>
    <xf numFmtId="4" fontId="9" fillId="0" borderId="31" xfId="1" applyNumberFormat="1" applyFont="1" applyBorder="1" applyAlignment="1">
      <alignment horizontal="right" vertical="center"/>
    </xf>
    <xf numFmtId="4" fontId="8" fillId="0" borderId="31" xfId="1" applyNumberFormat="1" applyFont="1" applyBorder="1" applyAlignment="1">
      <alignment horizontal="right" vertical="center"/>
    </xf>
    <xf numFmtId="0" fontId="8" fillId="0" borderId="55" xfId="1" applyFont="1" applyBorder="1" applyAlignment="1">
      <alignment vertical="distributed"/>
    </xf>
    <xf numFmtId="0" fontId="8" fillId="0" borderId="80" xfId="1" applyFont="1" applyBorder="1" applyAlignment="1">
      <alignment vertical="distributed"/>
    </xf>
    <xf numFmtId="0" fontId="8" fillId="0" borderId="67" xfId="1" applyFont="1" applyBorder="1" applyAlignment="1">
      <alignment vertical="distributed"/>
    </xf>
    <xf numFmtId="3" fontId="9" fillId="0" borderId="43" xfId="1" applyNumberFormat="1" applyFont="1" applyBorder="1" applyAlignment="1">
      <alignment horizontal="right" vertical="center"/>
    </xf>
    <xf numFmtId="0" fontId="8" fillId="0" borderId="55" xfId="1" applyFont="1" applyBorder="1" applyAlignment="1">
      <alignment horizontal="right" vertical="center"/>
    </xf>
    <xf numFmtId="4" fontId="9" fillId="0" borderId="44" xfId="1" applyNumberFormat="1" applyFont="1" applyBorder="1" applyAlignment="1">
      <alignment horizontal="right" vertical="center"/>
    </xf>
    <xf numFmtId="4" fontId="8" fillId="0" borderId="56" xfId="1" applyNumberFormat="1" applyFont="1" applyBorder="1" applyAlignment="1">
      <alignment horizontal="right" vertical="center"/>
    </xf>
    <xf numFmtId="0" fontId="8" fillId="0" borderId="84" xfId="1" applyFont="1" applyBorder="1" applyAlignment="1">
      <alignment vertical="distributed"/>
    </xf>
    <xf numFmtId="0" fontId="8" fillId="0" borderId="0" xfId="1" applyFont="1" applyBorder="1" applyAlignment="1">
      <alignment vertical="distributed"/>
    </xf>
    <xf numFmtId="0" fontId="8" fillId="0" borderId="85" xfId="1" applyFont="1" applyBorder="1" applyAlignment="1">
      <alignment vertical="distributed"/>
    </xf>
    <xf numFmtId="0" fontId="8" fillId="0" borderId="84" xfId="1" applyFont="1" applyBorder="1" applyAlignment="1">
      <alignment horizontal="right" vertical="center"/>
    </xf>
    <xf numFmtId="4" fontId="8" fillId="0" borderId="41" xfId="1" applyNumberFormat="1" applyFont="1" applyBorder="1" applyAlignment="1">
      <alignment horizontal="right" vertical="center"/>
    </xf>
    <xf numFmtId="4" fontId="8" fillId="0" borderId="56" xfId="1" applyNumberFormat="1" applyFont="1" applyBorder="1" applyAlignment="1">
      <alignment horizontal="right"/>
    </xf>
    <xf numFmtId="4" fontId="9" fillId="0" borderId="25" xfId="1" applyNumberFormat="1" applyFont="1" applyBorder="1" applyAlignment="1">
      <alignment horizontal="right" vertical="center"/>
    </xf>
    <xf numFmtId="0" fontId="8" fillId="0" borderId="84" xfId="1" applyFont="1" applyBorder="1" applyAlignment="1">
      <alignment horizontal="right"/>
    </xf>
    <xf numFmtId="0" fontId="8" fillId="0" borderId="55" xfId="1" applyFont="1" applyBorder="1" applyAlignment="1">
      <alignment horizontal="right"/>
    </xf>
    <xf numFmtId="4" fontId="8" fillId="0" borderId="41" xfId="1" applyNumberFormat="1" applyFont="1" applyBorder="1" applyAlignment="1">
      <alignment horizontal="right"/>
    </xf>
    <xf numFmtId="4" fontId="8" fillId="0" borderId="31" xfId="1" applyNumberFormat="1" applyFont="1" applyBorder="1" applyAlignment="1">
      <alignment horizontal="right"/>
    </xf>
    <xf numFmtId="0" fontId="8" fillId="0" borderId="25" xfId="1" applyFont="1" applyBorder="1" applyAlignment="1">
      <alignment horizontal="center" vertical="center"/>
    </xf>
    <xf numFmtId="0" fontId="8" fillId="0" borderId="76" xfId="1" applyFont="1" applyBorder="1" applyAlignment="1">
      <alignment vertical="distributed"/>
    </xf>
    <xf numFmtId="0" fontId="8" fillId="0" borderId="77" xfId="1" applyFont="1" applyBorder="1" applyAlignment="1">
      <alignment vertical="distributed"/>
    </xf>
    <xf numFmtId="0" fontId="8" fillId="0" borderId="78" xfId="1" applyFont="1" applyBorder="1" applyAlignment="1">
      <alignment vertical="distributed"/>
    </xf>
    <xf numFmtId="3" fontId="9" fillId="0" borderId="76" xfId="1" applyNumberFormat="1" applyFont="1" applyBorder="1" applyAlignment="1">
      <alignment horizontal="right" vertical="center"/>
    </xf>
    <xf numFmtId="4" fontId="9" fillId="0" borderId="91" xfId="1" applyNumberFormat="1" applyFont="1" applyBorder="1" applyAlignment="1">
      <alignment horizontal="right" vertical="center"/>
    </xf>
    <xf numFmtId="0" fontId="8" fillId="0" borderId="63" xfId="1" applyFont="1" applyBorder="1" applyAlignment="1">
      <alignment vertical="center"/>
    </xf>
    <xf numFmtId="0" fontId="3" fillId="0" borderId="64" xfId="1" applyBorder="1" applyAlignment="1">
      <alignment vertical="center"/>
    </xf>
    <xf numFmtId="0" fontId="3" fillId="0" borderId="65" xfId="1" applyBorder="1" applyAlignment="1">
      <alignment vertical="center"/>
    </xf>
    <xf numFmtId="0" fontId="9" fillId="11" borderId="27" xfId="1" applyFont="1" applyFill="1" applyBorder="1" applyAlignment="1">
      <alignment vertical="center"/>
    </xf>
    <xf numFmtId="0" fontId="9" fillId="11" borderId="52" xfId="1" applyFont="1" applyFill="1" applyBorder="1" applyAlignment="1">
      <alignment vertical="center"/>
    </xf>
    <xf numFmtId="0" fontId="9" fillId="11" borderId="53" xfId="1" applyFont="1" applyFill="1" applyBorder="1" applyAlignment="1">
      <alignment vertical="center"/>
    </xf>
    <xf numFmtId="0" fontId="15" fillId="0" borderId="0" xfId="1" applyFont="1" applyAlignment="1"/>
    <xf numFmtId="0" fontId="3" fillId="0" borderId="70" xfId="1" applyBorder="1" applyAlignment="1"/>
    <xf numFmtId="0" fontId="3" fillId="0" borderId="71" xfId="1" applyBorder="1" applyAlignment="1"/>
    <xf numFmtId="0" fontId="3" fillId="0" borderId="72" xfId="1" applyBorder="1" applyAlignment="1"/>
    <xf numFmtId="0" fontId="3" fillId="0" borderId="74" xfId="1" applyBorder="1" applyAlignment="1">
      <alignment horizontal="center" vertical="center"/>
    </xf>
    <xf numFmtId="4" fontId="9" fillId="0" borderId="31" xfId="2" applyNumberFormat="1" applyFont="1" applyBorder="1" applyAlignment="1">
      <alignment horizontal="right" vertical="center"/>
    </xf>
    <xf numFmtId="4" fontId="9" fillId="0" borderId="86" xfId="2" applyNumberFormat="1" applyFont="1" applyBorder="1" applyAlignment="1">
      <alignment horizontal="right" vertical="center"/>
    </xf>
    <xf numFmtId="4" fontId="8" fillId="0" borderId="87" xfId="1" applyNumberFormat="1" applyFont="1" applyBorder="1" applyAlignment="1">
      <alignment horizontal="right" vertical="center"/>
    </xf>
    <xf numFmtId="0" fontId="8" fillId="0" borderId="38" xfId="1" applyFont="1" applyBorder="1" applyAlignment="1">
      <alignment horizontal="center" vertical="center"/>
    </xf>
    <xf numFmtId="0" fontId="8" fillId="0" borderId="43" xfId="1" applyFont="1" applyBorder="1" applyAlignment="1">
      <alignment vertical="center"/>
    </xf>
    <xf numFmtId="0" fontId="8" fillId="0" borderId="82" xfId="1" applyFont="1" applyBorder="1" applyAlignment="1">
      <alignment vertical="center"/>
    </xf>
    <xf numFmtId="0" fontId="8" fillId="0" borderId="83" xfId="1" applyFont="1" applyBorder="1" applyAlignment="1">
      <alignment vertical="center"/>
    </xf>
    <xf numFmtId="0" fontId="8" fillId="0" borderId="55" xfId="1" applyFont="1" applyBorder="1" applyAlignment="1">
      <alignment vertical="center"/>
    </xf>
    <xf numFmtId="0" fontId="8" fillId="0" borderId="80" xfId="1" applyFont="1" applyBorder="1" applyAlignment="1">
      <alignment vertical="center"/>
    </xf>
    <xf numFmtId="0" fontId="8" fillId="0" borderId="67" xfId="1" applyFont="1" applyBorder="1" applyAlignment="1">
      <alignment vertical="center"/>
    </xf>
    <xf numFmtId="3" fontId="9" fillId="0" borderId="31" xfId="1" applyNumberFormat="1" applyFont="1" applyBorder="1" applyAlignment="1">
      <alignment vertical="center"/>
    </xf>
    <xf numFmtId="3" fontId="9" fillId="0" borderId="33" xfId="1" applyNumberFormat="1" applyFont="1" applyBorder="1" applyAlignment="1">
      <alignment vertical="center"/>
    </xf>
    <xf numFmtId="4" fontId="9" fillId="0" borderId="81" xfId="1" applyNumberFormat="1" applyFont="1" applyBorder="1" applyAlignment="1">
      <alignment horizontal="right" vertical="center"/>
    </xf>
    <xf numFmtId="0" fontId="8" fillId="0" borderId="84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85" xfId="1" applyFont="1" applyBorder="1" applyAlignment="1">
      <alignment vertical="center"/>
    </xf>
    <xf numFmtId="175" fontId="9" fillId="0" borderId="39" xfId="2" applyNumberFormat="1" applyFont="1" applyBorder="1" applyAlignment="1">
      <alignment horizontal="left" vertical="center"/>
    </xf>
    <xf numFmtId="0" fontId="8" fillId="0" borderId="38" xfId="1" applyFont="1" applyBorder="1" applyAlignment="1">
      <alignment horizontal="left" vertical="center"/>
    </xf>
    <xf numFmtId="175" fontId="9" fillId="0" borderId="43" xfId="2" applyNumberFormat="1" applyFont="1" applyBorder="1" applyAlignment="1">
      <alignment horizontal="left" vertical="center"/>
    </xf>
    <xf numFmtId="0" fontId="8" fillId="0" borderId="55" xfId="1" applyFont="1" applyBorder="1" applyAlignment="1">
      <alignment horizontal="left" vertical="center"/>
    </xf>
    <xf numFmtId="0" fontId="8" fillId="0" borderId="0" xfId="1" applyFont="1" applyAlignment="1"/>
    <xf numFmtId="0" fontId="3" fillId="0" borderId="70" xfId="1" applyBorder="1" applyAlignment="1">
      <alignment horizontal="center" vertical="center"/>
    </xf>
    <xf numFmtId="0" fontId="3" fillId="0" borderId="71" xfId="1" applyBorder="1" applyAlignment="1">
      <alignment horizontal="center" vertical="center"/>
    </xf>
    <xf numFmtId="0" fontId="3" fillId="0" borderId="72" xfId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76" xfId="1" applyFont="1" applyBorder="1" applyAlignment="1">
      <alignment vertical="center"/>
    </xf>
    <xf numFmtId="0" fontId="8" fillId="0" borderId="77" xfId="1" applyFont="1" applyBorder="1" applyAlignment="1">
      <alignment vertical="center"/>
    </xf>
    <xf numFmtId="0" fontId="8" fillId="0" borderId="78" xfId="1" applyFont="1" applyBorder="1" applyAlignment="1">
      <alignment vertical="center"/>
    </xf>
    <xf numFmtId="3" fontId="9" fillId="0" borderId="25" xfId="1" applyNumberFormat="1" applyFont="1" applyBorder="1" applyAlignment="1">
      <alignment vertical="center"/>
    </xf>
    <xf numFmtId="3" fontId="9" fillId="0" borderId="27" xfId="1" applyNumberFormat="1" applyFont="1" applyBorder="1" applyAlignment="1">
      <alignment vertical="center"/>
    </xf>
    <xf numFmtId="4" fontId="9" fillId="0" borderId="79" xfId="1" applyNumberFormat="1" applyFont="1" applyBorder="1" applyAlignment="1">
      <alignment horizontal="right" vertical="center"/>
    </xf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workbookViewId="0">
      <selection activeCell="G13" sqref="G13"/>
    </sheetView>
  </sheetViews>
  <sheetFormatPr defaultRowHeight="12.75" x14ac:dyDescent="0.2"/>
  <cols>
    <col min="1" max="1" width="8.140625" customWidth="1"/>
    <col min="2" max="2" width="87.28515625" customWidth="1"/>
    <col min="3" max="3" width="14.85546875" customWidth="1"/>
    <col min="4" max="4" width="15.85546875" customWidth="1"/>
    <col min="5" max="5" width="7.28515625" style="24" customWidth="1"/>
  </cols>
  <sheetData>
    <row r="1" spans="1:7" x14ac:dyDescent="0.2">
      <c r="A1" s="223" t="s">
        <v>433</v>
      </c>
      <c r="B1" s="224"/>
    </row>
    <row r="2" spans="1:7" x14ac:dyDescent="0.2">
      <c r="A2" s="223" t="s">
        <v>434</v>
      </c>
      <c r="B2" s="224"/>
    </row>
    <row r="3" spans="1:7" x14ac:dyDescent="0.2">
      <c r="A3" s="223" t="s">
        <v>435</v>
      </c>
      <c r="B3" s="224"/>
    </row>
    <row r="5" spans="1:7" x14ac:dyDescent="0.2">
      <c r="A5" s="223" t="s">
        <v>470</v>
      </c>
      <c r="B5" s="224"/>
    </row>
    <row r="6" spans="1:7" x14ac:dyDescent="0.2">
      <c r="A6" s="225" t="s">
        <v>476</v>
      </c>
      <c r="B6" s="224"/>
    </row>
    <row r="7" spans="1:7" x14ac:dyDescent="0.2">
      <c r="A7" s="223" t="s">
        <v>471</v>
      </c>
      <c r="B7" s="224"/>
    </row>
    <row r="8" spans="1:7" x14ac:dyDescent="0.2">
      <c r="A8" s="226"/>
      <c r="B8" s="226"/>
      <c r="C8" s="226"/>
      <c r="D8" s="226"/>
      <c r="E8" s="226"/>
    </row>
    <row r="9" spans="1:7" x14ac:dyDescent="0.2">
      <c r="A9" s="223" t="s">
        <v>472</v>
      </c>
      <c r="B9" s="223"/>
      <c r="C9" s="223"/>
      <c r="D9" s="223"/>
      <c r="E9" s="223"/>
      <c r="F9" s="223"/>
      <c r="G9" s="223"/>
    </row>
    <row r="10" spans="1:7" x14ac:dyDescent="0.2">
      <c r="A10" s="223" t="s">
        <v>474</v>
      </c>
      <c r="B10" s="223"/>
      <c r="C10" s="223"/>
      <c r="D10" s="223"/>
      <c r="E10" s="223"/>
      <c r="F10" s="42"/>
      <c r="G10" s="42"/>
    </row>
    <row r="11" spans="1:7" x14ac:dyDescent="0.2">
      <c r="A11" s="223" t="s">
        <v>473</v>
      </c>
      <c r="B11" s="224"/>
      <c r="C11" s="224"/>
      <c r="D11" s="224"/>
      <c r="E11" s="224"/>
      <c r="F11" s="43"/>
      <c r="G11" s="43"/>
    </row>
    <row r="12" spans="1:7" x14ac:dyDescent="0.2">
      <c r="A12" s="221"/>
      <c r="B12" s="221"/>
      <c r="C12" s="221"/>
    </row>
    <row r="13" spans="1:7" x14ac:dyDescent="0.2">
      <c r="A13" s="222" t="s">
        <v>466</v>
      </c>
      <c r="B13" s="222"/>
      <c r="C13" s="222"/>
      <c r="D13" s="222"/>
      <c r="E13" s="222"/>
    </row>
    <row r="14" spans="1:7" x14ac:dyDescent="0.2">
      <c r="A14" s="222" t="s">
        <v>436</v>
      </c>
      <c r="B14" s="222"/>
      <c r="C14" s="222"/>
      <c r="D14" s="222"/>
      <c r="E14" s="222"/>
    </row>
    <row r="15" spans="1:7" x14ac:dyDescent="0.2">
      <c r="A15" s="221"/>
      <c r="B15" s="221"/>
      <c r="C15" s="7"/>
    </row>
    <row r="16" spans="1:7" x14ac:dyDescent="0.2">
      <c r="A16" s="228" t="s">
        <v>437</v>
      </c>
      <c r="B16" s="228"/>
      <c r="C16" s="228"/>
      <c r="D16" s="228"/>
      <c r="E16" s="228"/>
    </row>
    <row r="18" spans="1:5" x14ac:dyDescent="0.2">
      <c r="A18" s="229" t="s">
        <v>438</v>
      </c>
      <c r="B18" s="230"/>
      <c r="C18" s="230"/>
      <c r="D18" s="230"/>
      <c r="E18" s="230"/>
    </row>
    <row r="19" spans="1:5" x14ac:dyDescent="0.2">
      <c r="A19" s="41"/>
    </row>
    <row r="20" spans="1:5" s="44" customFormat="1" x14ac:dyDescent="0.2">
      <c r="A20" s="231" t="s">
        <v>439</v>
      </c>
      <c r="B20" s="231"/>
      <c r="C20" s="231"/>
      <c r="D20" s="231"/>
      <c r="E20" s="231"/>
    </row>
    <row r="21" spans="1:5" ht="13.5" thickBot="1" x14ac:dyDescent="0.25">
      <c r="A21" s="41"/>
    </row>
    <row r="22" spans="1:5" ht="13.5" thickBot="1" x14ac:dyDescent="0.25">
      <c r="B22" s="45"/>
      <c r="C22" s="21" t="s">
        <v>456</v>
      </c>
      <c r="D22" s="21" t="s">
        <v>457</v>
      </c>
      <c r="E22" s="46" t="s">
        <v>440</v>
      </c>
    </row>
    <row r="23" spans="1:5" x14ac:dyDescent="0.2">
      <c r="A23" s="1" t="s">
        <v>1</v>
      </c>
      <c r="B23" s="21" t="s">
        <v>2</v>
      </c>
      <c r="C23" s="18"/>
      <c r="D23" s="18"/>
      <c r="E23" s="40"/>
    </row>
    <row r="24" spans="1:5" x14ac:dyDescent="0.2">
      <c r="B24" s="19" t="s">
        <v>3</v>
      </c>
      <c r="C24" s="22">
        <v>654031073.05999994</v>
      </c>
      <c r="D24" s="22">
        <v>667637720.32000005</v>
      </c>
      <c r="E24" s="37">
        <f>SUM(D24/C24)*100</f>
        <v>102.08042825799377</v>
      </c>
    </row>
    <row r="25" spans="1:5" x14ac:dyDescent="0.2">
      <c r="A25" s="1" t="s">
        <v>0</v>
      </c>
      <c r="B25" s="19" t="s">
        <v>4</v>
      </c>
      <c r="C25" s="22">
        <v>414642</v>
      </c>
      <c r="D25" s="22">
        <v>444054</v>
      </c>
      <c r="E25" s="37">
        <f t="shared" ref="E25:E41" si="0">SUM(D25/C25)*100</f>
        <v>107.09334799658501</v>
      </c>
    </row>
    <row r="26" spans="1:5" x14ac:dyDescent="0.2">
      <c r="A26" s="1" t="s">
        <v>0</v>
      </c>
      <c r="B26" s="19" t="s">
        <v>5</v>
      </c>
      <c r="C26" s="22">
        <v>555657055.01999998</v>
      </c>
      <c r="D26" s="22">
        <v>576260048.80999994</v>
      </c>
      <c r="E26" s="37">
        <f t="shared" si="0"/>
        <v>103.70786145948571</v>
      </c>
    </row>
    <row r="27" spans="1:5" x14ac:dyDescent="0.2">
      <c r="A27" s="1" t="s">
        <v>0</v>
      </c>
      <c r="B27" s="19" t="s">
        <v>6</v>
      </c>
      <c r="C27" s="22">
        <v>148478224.25999999</v>
      </c>
      <c r="D27" s="22">
        <v>125429805.66</v>
      </c>
      <c r="E27" s="37">
        <f t="shared" si="0"/>
        <v>84.476903118372476</v>
      </c>
    </row>
    <row r="28" spans="1:5" ht="13.5" thickBot="1" x14ac:dyDescent="0.25">
      <c r="A28" s="1" t="s">
        <v>0</v>
      </c>
      <c r="B28" s="20" t="s">
        <v>7</v>
      </c>
      <c r="C28" s="23">
        <v>-49689564.219999999</v>
      </c>
      <c r="D28" s="23">
        <v>-33608080.149999999</v>
      </c>
      <c r="E28" s="38"/>
    </row>
    <row r="29" spans="1:5" ht="13.5" thickBot="1" x14ac:dyDescent="0.25">
      <c r="B29" s="35"/>
      <c r="C29" s="48"/>
      <c r="D29" s="48"/>
      <c r="E29" s="49"/>
    </row>
    <row r="30" spans="1:5" x14ac:dyDescent="0.2">
      <c r="A30" s="1" t="s">
        <v>8</v>
      </c>
      <c r="B30" s="21" t="s">
        <v>9</v>
      </c>
      <c r="C30" s="18"/>
      <c r="D30" s="18"/>
      <c r="E30" s="40"/>
    </row>
    <row r="31" spans="1:5" x14ac:dyDescent="0.2">
      <c r="B31" s="19" t="s">
        <v>10</v>
      </c>
      <c r="C31" s="22">
        <v>64620722</v>
      </c>
      <c r="D31" s="22">
        <v>47913984</v>
      </c>
      <c r="E31" s="37">
        <f t="shared" si="0"/>
        <v>74.146469610785232</v>
      </c>
    </row>
    <row r="32" spans="1:5" x14ac:dyDescent="0.2">
      <c r="A32" s="1" t="s">
        <v>0</v>
      </c>
      <c r="B32" s="19" t="s">
        <v>11</v>
      </c>
      <c r="C32" s="22">
        <v>39832404.799999997</v>
      </c>
      <c r="D32" s="22">
        <v>40274942.799999997</v>
      </c>
      <c r="E32" s="37">
        <f t="shared" si="0"/>
        <v>101.11099995649772</v>
      </c>
    </row>
    <row r="33" spans="1:5" ht="13.5" thickBot="1" x14ac:dyDescent="0.25">
      <c r="A33" s="1" t="s">
        <v>0</v>
      </c>
      <c r="B33" s="20" t="s">
        <v>12</v>
      </c>
      <c r="C33" s="23">
        <v>24788317.199999999</v>
      </c>
      <c r="D33" s="23">
        <v>7639041.2000000002</v>
      </c>
      <c r="E33" s="47">
        <f t="shared" si="0"/>
        <v>30.817102824551561</v>
      </c>
    </row>
    <row r="34" spans="1:5" ht="13.5" thickBot="1" x14ac:dyDescent="0.25">
      <c r="B34" s="35"/>
      <c r="C34" s="48"/>
      <c r="D34" s="48"/>
      <c r="E34" s="39"/>
    </row>
    <row r="35" spans="1:5" x14ac:dyDescent="0.2">
      <c r="A35" s="1" t="s">
        <v>13</v>
      </c>
      <c r="B35" s="50" t="s">
        <v>14</v>
      </c>
      <c r="C35" s="52">
        <v>24901247.02</v>
      </c>
      <c r="D35" s="52">
        <v>25969038.949999999</v>
      </c>
      <c r="E35" s="36">
        <f t="shared" si="0"/>
        <v>104.28810625083304</v>
      </c>
    </row>
    <row r="36" spans="1:5" x14ac:dyDescent="0.2">
      <c r="B36" s="51" t="s">
        <v>458</v>
      </c>
      <c r="C36" s="53">
        <v>24901247.02</v>
      </c>
      <c r="D36" s="53">
        <v>26185515.170000002</v>
      </c>
      <c r="E36" s="37">
        <f t="shared" si="0"/>
        <v>105.15744512300333</v>
      </c>
    </row>
    <row r="37" spans="1:5" ht="13.5" thickBot="1" x14ac:dyDescent="0.25">
      <c r="B37" s="54" t="s">
        <v>459</v>
      </c>
      <c r="C37" s="54"/>
      <c r="D37" s="55">
        <v>216476.22</v>
      </c>
      <c r="E37" s="47"/>
    </row>
    <row r="38" spans="1:5" ht="13.5" thickBot="1" x14ac:dyDescent="0.25">
      <c r="A38" s="1" t="s">
        <v>0</v>
      </c>
      <c r="B38" s="58"/>
      <c r="C38" s="59"/>
      <c r="D38" s="59"/>
      <c r="E38" s="39"/>
    </row>
    <row r="39" spans="1:5" ht="13.5" thickBot="1" x14ac:dyDescent="0.25">
      <c r="B39" s="60" t="s">
        <v>467</v>
      </c>
      <c r="C39" s="61"/>
      <c r="D39" s="62"/>
      <c r="E39" s="36"/>
    </row>
    <row r="40" spans="1:5" ht="13.5" thickBot="1" x14ac:dyDescent="0.25">
      <c r="B40" s="65" t="s">
        <v>468</v>
      </c>
      <c r="C40" s="63">
        <v>743967684.08000004</v>
      </c>
      <c r="D40" s="63">
        <v>741964797.26999998</v>
      </c>
      <c r="E40" s="37">
        <f t="shared" si="0"/>
        <v>99.730783090064349</v>
      </c>
    </row>
    <row r="41" spans="1:5" ht="13.5" thickBot="1" x14ac:dyDescent="0.25">
      <c r="B41" s="66" t="s">
        <v>469</v>
      </c>
      <c r="C41" s="67">
        <v>743967684.08000004</v>
      </c>
      <c r="D41" s="64">
        <v>741964797.26999998</v>
      </c>
      <c r="E41" s="37">
        <f t="shared" si="0"/>
        <v>99.730783090064349</v>
      </c>
    </row>
    <row r="42" spans="1:5" ht="25.5" x14ac:dyDescent="0.2">
      <c r="A42" s="5" t="s">
        <v>15</v>
      </c>
      <c r="B42" s="5" t="s">
        <v>16</v>
      </c>
      <c r="C42" s="56" t="s">
        <v>456</v>
      </c>
      <c r="D42" s="56" t="s">
        <v>457</v>
      </c>
      <c r="E42" s="33" t="s">
        <v>432</v>
      </c>
    </row>
    <row r="43" spans="1:5" x14ac:dyDescent="0.2">
      <c r="A43" s="227" t="s">
        <v>17</v>
      </c>
      <c r="B43" s="221"/>
      <c r="C43" s="221"/>
      <c r="D43" s="221"/>
      <c r="E43" s="34"/>
    </row>
    <row r="44" spans="1:5" x14ac:dyDescent="0.2">
      <c r="A44" s="6" t="s">
        <v>18</v>
      </c>
      <c r="B44" s="6" t="s">
        <v>19</v>
      </c>
      <c r="C44" s="4">
        <v>654031073.05999994</v>
      </c>
      <c r="D44" s="4">
        <v>667637720.32000005</v>
      </c>
      <c r="E44" s="26">
        <f t="shared" ref="E44:E83" si="1">SUM(D44/C44)*100</f>
        <v>102.08042825799377</v>
      </c>
    </row>
    <row r="45" spans="1:5" x14ac:dyDescent="0.2">
      <c r="A45" s="1" t="s">
        <v>20</v>
      </c>
      <c r="B45" s="1" t="s">
        <v>21</v>
      </c>
      <c r="C45" s="3">
        <v>69050000</v>
      </c>
      <c r="D45" s="3">
        <v>72765000</v>
      </c>
      <c r="E45" s="25">
        <f t="shared" si="1"/>
        <v>105.38015930485156</v>
      </c>
    </row>
    <row r="46" spans="1:5" x14ac:dyDescent="0.2">
      <c r="A46" t="s">
        <v>22</v>
      </c>
      <c r="B46" t="s">
        <v>23</v>
      </c>
      <c r="C46" s="2">
        <v>62800000</v>
      </c>
      <c r="D46" s="2">
        <v>66000000</v>
      </c>
      <c r="E46" s="24">
        <f t="shared" si="1"/>
        <v>105.09554140127389</v>
      </c>
    </row>
    <row r="47" spans="1:5" x14ac:dyDescent="0.2">
      <c r="A47" t="s">
        <v>24</v>
      </c>
      <c r="B47" t="s">
        <v>25</v>
      </c>
      <c r="C47" s="2">
        <v>150000</v>
      </c>
      <c r="D47" s="2">
        <v>200000</v>
      </c>
      <c r="E47" s="24">
        <f t="shared" si="1"/>
        <v>133.33333333333331</v>
      </c>
    </row>
    <row r="48" spans="1:5" x14ac:dyDescent="0.2">
      <c r="A48" t="s">
        <v>26</v>
      </c>
      <c r="B48" t="s">
        <v>27</v>
      </c>
      <c r="C48" s="2">
        <v>6100000</v>
      </c>
      <c r="D48" s="2">
        <v>6565000</v>
      </c>
      <c r="E48" s="24">
        <f t="shared" si="1"/>
        <v>107.62295081967213</v>
      </c>
    </row>
    <row r="49" spans="1:5" x14ac:dyDescent="0.2">
      <c r="A49" s="1" t="s">
        <v>28</v>
      </c>
      <c r="B49" s="1" t="s">
        <v>29</v>
      </c>
      <c r="C49" s="3">
        <v>169717992.12</v>
      </c>
      <c r="D49" s="3">
        <v>177849534.55000001</v>
      </c>
      <c r="E49" s="25">
        <f t="shared" si="1"/>
        <v>104.79120824399723</v>
      </c>
    </row>
    <row r="50" spans="1:5" x14ac:dyDescent="0.2">
      <c r="A50" t="s">
        <v>30</v>
      </c>
      <c r="B50" t="s">
        <v>31</v>
      </c>
      <c r="C50" s="2">
        <v>11035028</v>
      </c>
      <c r="D50" s="2">
        <v>8756273.8399999999</v>
      </c>
      <c r="E50" s="24">
        <f t="shared" si="1"/>
        <v>79.349810802473712</v>
      </c>
    </row>
    <row r="51" spans="1:5" x14ac:dyDescent="0.2">
      <c r="A51" t="s">
        <v>32</v>
      </c>
      <c r="B51" t="s">
        <v>33</v>
      </c>
      <c r="C51" s="2">
        <v>37909790.700000003</v>
      </c>
      <c r="D51" s="2">
        <v>34147826.590000004</v>
      </c>
      <c r="E51" s="24">
        <f t="shared" si="1"/>
        <v>90.076536850940727</v>
      </c>
    </row>
    <row r="52" spans="1:5" x14ac:dyDescent="0.2">
      <c r="A52" t="s">
        <v>34</v>
      </c>
      <c r="B52" t="s">
        <v>35</v>
      </c>
      <c r="C52" s="2">
        <v>1509814</v>
      </c>
      <c r="D52" s="2">
        <v>14267238</v>
      </c>
      <c r="E52" s="24">
        <f t="shared" si="1"/>
        <v>944.96659853465394</v>
      </c>
    </row>
    <row r="53" spans="1:5" x14ac:dyDescent="0.2">
      <c r="A53" t="s">
        <v>36</v>
      </c>
      <c r="B53" t="s">
        <v>37</v>
      </c>
      <c r="C53" s="2">
        <v>49430538</v>
      </c>
      <c r="D53" s="2">
        <v>49430538</v>
      </c>
      <c r="E53" s="24">
        <f t="shared" si="1"/>
        <v>100</v>
      </c>
    </row>
    <row r="54" spans="1:5" x14ac:dyDescent="0.2">
      <c r="A54" t="s">
        <v>38</v>
      </c>
      <c r="B54" t="s">
        <v>39</v>
      </c>
      <c r="C54" s="2">
        <v>15097753.630000001</v>
      </c>
      <c r="D54" s="2">
        <v>21699623.48</v>
      </c>
      <c r="E54" s="24">
        <f t="shared" si="1"/>
        <v>143.72749755885371</v>
      </c>
    </row>
    <row r="55" spans="1:5" x14ac:dyDescent="0.2">
      <c r="A55" t="s">
        <v>40</v>
      </c>
      <c r="B55" t="s">
        <v>41</v>
      </c>
      <c r="C55" s="2">
        <v>54735067.789999999</v>
      </c>
      <c r="D55" s="2">
        <v>49548034.640000001</v>
      </c>
      <c r="E55" s="24">
        <f t="shared" si="1"/>
        <v>90.523382249381896</v>
      </c>
    </row>
    <row r="56" spans="1:5" x14ac:dyDescent="0.2">
      <c r="A56" s="1" t="s">
        <v>42</v>
      </c>
      <c r="B56" s="1" t="s">
        <v>43</v>
      </c>
      <c r="C56" s="3">
        <v>4550848.05</v>
      </c>
      <c r="D56" s="3">
        <v>4603959.49</v>
      </c>
      <c r="E56" s="25">
        <f t="shared" si="1"/>
        <v>101.16706687229428</v>
      </c>
    </row>
    <row r="57" spans="1:5" x14ac:dyDescent="0.2">
      <c r="A57" t="s">
        <v>44</v>
      </c>
      <c r="B57" t="s">
        <v>45</v>
      </c>
      <c r="C57" s="2">
        <v>2793028.05</v>
      </c>
      <c r="D57" s="2">
        <v>2847359.49</v>
      </c>
      <c r="E57" s="24">
        <f t="shared" si="1"/>
        <v>101.94525221470656</v>
      </c>
    </row>
    <row r="58" spans="1:5" x14ac:dyDescent="0.2">
      <c r="A58" t="s">
        <v>46</v>
      </c>
      <c r="B58" t="s">
        <v>47</v>
      </c>
      <c r="C58" s="2">
        <v>1734820</v>
      </c>
      <c r="D58" s="2">
        <v>1733600</v>
      </c>
      <c r="E58" s="24">
        <f t="shared" si="1"/>
        <v>99.929675701225477</v>
      </c>
    </row>
    <row r="59" spans="1:5" x14ac:dyDescent="0.2">
      <c r="A59" t="s">
        <v>48</v>
      </c>
      <c r="B59" t="s">
        <v>49</v>
      </c>
      <c r="C59" s="2">
        <v>10000</v>
      </c>
      <c r="D59" s="2">
        <v>10000</v>
      </c>
      <c r="E59" s="24">
        <f t="shared" si="1"/>
        <v>100</v>
      </c>
    </row>
    <row r="60" spans="1:5" x14ac:dyDescent="0.2">
      <c r="A60" t="s">
        <v>50</v>
      </c>
      <c r="B60" t="s">
        <v>51</v>
      </c>
      <c r="C60" s="2">
        <v>13000</v>
      </c>
      <c r="D60" s="2">
        <v>13000</v>
      </c>
      <c r="E60" s="24">
        <f t="shared" si="1"/>
        <v>100</v>
      </c>
    </row>
    <row r="61" spans="1:5" x14ac:dyDescent="0.2">
      <c r="A61" s="1" t="s">
        <v>52</v>
      </c>
      <c r="B61" s="1" t="s">
        <v>53</v>
      </c>
      <c r="C61" s="3">
        <v>61373768</v>
      </c>
      <c r="D61" s="3">
        <v>61929952.109999999</v>
      </c>
      <c r="E61" s="25">
        <f t="shared" si="1"/>
        <v>100.90622448013946</v>
      </c>
    </row>
    <row r="62" spans="1:5" x14ac:dyDescent="0.2">
      <c r="A62" t="s">
        <v>54</v>
      </c>
      <c r="B62" t="s">
        <v>55</v>
      </c>
      <c r="C62" s="2">
        <v>1600000</v>
      </c>
      <c r="D62" s="2">
        <v>1500000</v>
      </c>
      <c r="E62" s="24">
        <f t="shared" si="1"/>
        <v>93.75</v>
      </c>
    </row>
    <row r="63" spans="1:5" x14ac:dyDescent="0.2">
      <c r="A63" t="s">
        <v>56</v>
      </c>
      <c r="B63" t="s">
        <v>57</v>
      </c>
      <c r="C63" s="2">
        <v>59773768</v>
      </c>
      <c r="D63" s="2">
        <v>60429952.109999999</v>
      </c>
      <c r="E63" s="24">
        <f t="shared" si="1"/>
        <v>101.0977793971429</v>
      </c>
    </row>
    <row r="64" spans="1:5" x14ac:dyDescent="0.2">
      <c r="A64" s="1" t="s">
        <v>58</v>
      </c>
      <c r="B64" s="1" t="s">
        <v>59</v>
      </c>
      <c r="C64" s="3">
        <v>56240864.890000001</v>
      </c>
      <c r="D64" s="3">
        <v>56054386.950000003</v>
      </c>
      <c r="E64" s="25">
        <f t="shared" si="1"/>
        <v>99.668429814575717</v>
      </c>
    </row>
    <row r="65" spans="1:5" x14ac:dyDescent="0.2">
      <c r="A65" t="s">
        <v>60</v>
      </c>
      <c r="B65" t="s">
        <v>61</v>
      </c>
      <c r="C65" s="2">
        <v>51842410.899999999</v>
      </c>
      <c r="D65" s="2">
        <v>52053443.840000004</v>
      </c>
      <c r="E65" s="24">
        <f t="shared" si="1"/>
        <v>100.40706621535614</v>
      </c>
    </row>
    <row r="66" spans="1:5" x14ac:dyDescent="0.2">
      <c r="A66" t="s">
        <v>62</v>
      </c>
      <c r="B66" t="s">
        <v>63</v>
      </c>
      <c r="C66" s="2">
        <v>4398453.99</v>
      </c>
      <c r="D66" s="2">
        <v>4000943.11</v>
      </c>
      <c r="E66" s="24">
        <f t="shared" si="1"/>
        <v>90.962486343980146</v>
      </c>
    </row>
    <row r="67" spans="1:5" x14ac:dyDescent="0.2">
      <c r="A67" s="1" t="s">
        <v>64</v>
      </c>
      <c r="B67" s="1" t="s">
        <v>65</v>
      </c>
      <c r="C67" s="3">
        <v>292977600</v>
      </c>
      <c r="D67" s="3">
        <v>294228908.22000003</v>
      </c>
      <c r="E67" s="25">
        <f t="shared" si="1"/>
        <v>100.42710030391402</v>
      </c>
    </row>
    <row r="68" spans="1:5" x14ac:dyDescent="0.2">
      <c r="A68" t="s">
        <v>66</v>
      </c>
      <c r="B68" t="s">
        <v>67</v>
      </c>
      <c r="C68" s="2">
        <v>292977600</v>
      </c>
      <c r="D68" s="2">
        <v>294228908.22000003</v>
      </c>
      <c r="E68" s="24">
        <f t="shared" si="1"/>
        <v>100.42710030391402</v>
      </c>
    </row>
    <row r="69" spans="1:5" x14ac:dyDescent="0.2">
      <c r="A69" s="1" t="s">
        <v>68</v>
      </c>
      <c r="B69" s="1" t="s">
        <v>69</v>
      </c>
      <c r="C69" s="3">
        <v>120000</v>
      </c>
      <c r="D69" s="3">
        <v>205979</v>
      </c>
      <c r="E69" s="25">
        <f t="shared" si="1"/>
        <v>171.64916666666667</v>
      </c>
    </row>
    <row r="70" spans="1:5" x14ac:dyDescent="0.2">
      <c r="A70" t="s">
        <v>70</v>
      </c>
      <c r="B70" t="s">
        <v>71</v>
      </c>
      <c r="C70" s="2">
        <v>120000</v>
      </c>
      <c r="D70" s="2">
        <v>205979</v>
      </c>
      <c r="E70" s="24">
        <f t="shared" si="1"/>
        <v>171.64916666666667</v>
      </c>
    </row>
    <row r="71" spans="1:5" x14ac:dyDescent="0.2">
      <c r="A71" s="6" t="s">
        <v>72</v>
      </c>
      <c r="B71" s="6" t="s">
        <v>73</v>
      </c>
      <c r="C71" s="4">
        <v>414642</v>
      </c>
      <c r="D71" s="4">
        <v>444054</v>
      </c>
      <c r="E71" s="26">
        <f t="shared" si="1"/>
        <v>107.09334799658501</v>
      </c>
    </row>
    <row r="72" spans="1:5" x14ac:dyDescent="0.2">
      <c r="A72" s="1" t="s">
        <v>74</v>
      </c>
      <c r="B72" s="1" t="s">
        <v>75</v>
      </c>
      <c r="C72" s="3">
        <v>206000</v>
      </c>
      <c r="D72" s="3">
        <v>206000</v>
      </c>
      <c r="E72" s="25">
        <f t="shared" si="1"/>
        <v>100</v>
      </c>
    </row>
    <row r="73" spans="1:5" x14ac:dyDescent="0.2">
      <c r="A73" t="s">
        <v>76</v>
      </c>
      <c r="B73" t="s">
        <v>77</v>
      </c>
      <c r="C73" s="2">
        <v>206000</v>
      </c>
      <c r="D73" s="2">
        <v>206000</v>
      </c>
      <c r="E73" s="24">
        <f t="shared" si="1"/>
        <v>100</v>
      </c>
    </row>
    <row r="74" spans="1:5" x14ac:dyDescent="0.2">
      <c r="A74" s="1" t="s">
        <v>78</v>
      </c>
      <c r="B74" s="1" t="s">
        <v>79</v>
      </c>
      <c r="C74" s="3">
        <v>208642</v>
      </c>
      <c r="D74" s="3">
        <v>238054</v>
      </c>
      <c r="E74" s="25">
        <f t="shared" si="1"/>
        <v>114.09687407137585</v>
      </c>
    </row>
    <row r="75" spans="1:5" x14ac:dyDescent="0.2">
      <c r="A75" t="s">
        <v>80</v>
      </c>
      <c r="B75" t="s">
        <v>81</v>
      </c>
      <c r="C75" s="2">
        <v>168642</v>
      </c>
      <c r="D75" s="2">
        <v>198054</v>
      </c>
      <c r="E75" s="24">
        <f t="shared" si="1"/>
        <v>117.44049525029352</v>
      </c>
    </row>
    <row r="76" spans="1:5" x14ac:dyDescent="0.2">
      <c r="A76" t="s">
        <v>82</v>
      </c>
      <c r="B76" t="s">
        <v>83</v>
      </c>
      <c r="C76" s="2">
        <v>40000</v>
      </c>
      <c r="D76" s="2">
        <v>40000</v>
      </c>
      <c r="E76" s="24">
        <f t="shared" si="1"/>
        <v>100</v>
      </c>
    </row>
    <row r="77" spans="1:5" x14ac:dyDescent="0.2">
      <c r="A77" s="6" t="s">
        <v>84</v>
      </c>
      <c r="B77" s="6" t="s">
        <v>85</v>
      </c>
      <c r="C77" s="4">
        <v>555657055.01999998</v>
      </c>
      <c r="D77" s="4">
        <v>576260048.80999994</v>
      </c>
      <c r="E77" s="26">
        <f t="shared" si="1"/>
        <v>103.70786145948571</v>
      </c>
    </row>
    <row r="78" spans="1:5" x14ac:dyDescent="0.2">
      <c r="A78" s="1" t="s">
        <v>86</v>
      </c>
      <c r="B78" s="1" t="s">
        <v>87</v>
      </c>
      <c r="C78" s="3">
        <v>290639733.42000002</v>
      </c>
      <c r="D78" s="3">
        <v>305637026.75999999</v>
      </c>
      <c r="E78" s="25">
        <f t="shared" si="1"/>
        <v>105.16009740427596</v>
      </c>
    </row>
    <row r="79" spans="1:5" x14ac:dyDescent="0.2">
      <c r="A79" t="s">
        <v>88</v>
      </c>
      <c r="B79" t="s">
        <v>89</v>
      </c>
      <c r="C79" s="2">
        <v>239100417.59</v>
      </c>
      <c r="D79" s="2">
        <v>251739694.11000001</v>
      </c>
      <c r="E79" s="24">
        <f t="shared" si="1"/>
        <v>105.28617919090102</v>
      </c>
    </row>
    <row r="80" spans="1:5" x14ac:dyDescent="0.2">
      <c r="A80" t="s">
        <v>90</v>
      </c>
      <c r="B80" t="s">
        <v>91</v>
      </c>
      <c r="C80" s="2">
        <v>14234152</v>
      </c>
      <c r="D80" s="2">
        <v>14910039.609999999</v>
      </c>
      <c r="E80" s="24">
        <f t="shared" si="1"/>
        <v>104.74835178098421</v>
      </c>
    </row>
    <row r="81" spans="1:5" x14ac:dyDescent="0.2">
      <c r="A81" t="s">
        <v>92</v>
      </c>
      <c r="B81" t="s">
        <v>93</v>
      </c>
      <c r="C81" s="2">
        <v>37305163.829999998</v>
      </c>
      <c r="D81" s="2">
        <v>38987293.039999999</v>
      </c>
      <c r="E81" s="24">
        <f t="shared" si="1"/>
        <v>104.50910554277549</v>
      </c>
    </row>
    <row r="82" spans="1:5" x14ac:dyDescent="0.2">
      <c r="A82" s="1" t="s">
        <v>94</v>
      </c>
      <c r="B82" s="1" t="s">
        <v>95</v>
      </c>
      <c r="C82" s="3">
        <v>204326945.53999999</v>
      </c>
      <c r="D82" s="3">
        <v>210033474.71000001</v>
      </c>
      <c r="E82" s="25">
        <f t="shared" si="1"/>
        <v>102.79284220439877</v>
      </c>
    </row>
    <row r="83" spans="1:5" x14ac:dyDescent="0.2">
      <c r="A83" t="s">
        <v>96</v>
      </c>
      <c r="B83" t="s">
        <v>97</v>
      </c>
      <c r="C83" s="2">
        <v>22652298.969999999</v>
      </c>
      <c r="D83" s="2">
        <v>24025713.239999998</v>
      </c>
      <c r="E83" s="24">
        <f t="shared" si="1"/>
        <v>106.0630237655741</v>
      </c>
    </row>
    <row r="84" spans="1:5" x14ac:dyDescent="0.2">
      <c r="A84" t="s">
        <v>98</v>
      </c>
      <c r="B84" t="s">
        <v>99</v>
      </c>
      <c r="C84" s="2">
        <v>94478449.799999997</v>
      </c>
      <c r="D84" s="2">
        <v>95989034.590000004</v>
      </c>
      <c r="E84" s="24">
        <f t="shared" ref="E84:E140" si="2">SUM(D84/C84)*100</f>
        <v>101.59886703602541</v>
      </c>
    </row>
    <row r="85" spans="1:5" x14ac:dyDescent="0.2">
      <c r="A85" t="s">
        <v>100</v>
      </c>
      <c r="B85" t="s">
        <v>101</v>
      </c>
      <c r="C85" s="2">
        <v>70226679.319999993</v>
      </c>
      <c r="D85" s="2">
        <v>73476179.540000007</v>
      </c>
      <c r="E85" s="24">
        <f t="shared" si="2"/>
        <v>104.62715915299528</v>
      </c>
    </row>
    <row r="86" spans="1:5" x14ac:dyDescent="0.2">
      <c r="A86" t="s">
        <v>102</v>
      </c>
      <c r="B86" t="s">
        <v>103</v>
      </c>
      <c r="C86" s="2">
        <v>1664673.6</v>
      </c>
      <c r="D86" s="2">
        <v>1538211.75</v>
      </c>
      <c r="E86" s="24">
        <f t="shared" si="2"/>
        <v>92.403204448007102</v>
      </c>
    </row>
    <row r="87" spans="1:5" x14ac:dyDescent="0.2">
      <c r="A87" t="s">
        <v>104</v>
      </c>
      <c r="B87" t="s">
        <v>105</v>
      </c>
      <c r="C87" s="2">
        <v>15304843.85</v>
      </c>
      <c r="D87" s="2">
        <v>15004335.59</v>
      </c>
      <c r="E87" s="24">
        <f t="shared" si="2"/>
        <v>98.0365153480478</v>
      </c>
    </row>
    <row r="88" spans="1:5" x14ac:dyDescent="0.2">
      <c r="A88" s="1" t="s">
        <v>106</v>
      </c>
      <c r="B88" s="1" t="s">
        <v>107</v>
      </c>
      <c r="C88" s="3">
        <v>1913776.06</v>
      </c>
      <c r="D88" s="3">
        <v>1410389.2</v>
      </c>
      <c r="E88" s="25">
        <f t="shared" si="2"/>
        <v>73.69666856424152</v>
      </c>
    </row>
    <row r="89" spans="1:5" x14ac:dyDescent="0.2">
      <c r="A89" t="s">
        <v>108</v>
      </c>
      <c r="B89" t="s">
        <v>109</v>
      </c>
      <c r="C89" s="2">
        <v>882000</v>
      </c>
      <c r="D89" s="2">
        <v>473000</v>
      </c>
      <c r="E89" s="24">
        <f t="shared" si="2"/>
        <v>53.628117913832199</v>
      </c>
    </row>
    <row r="90" spans="1:5" x14ac:dyDescent="0.2">
      <c r="A90" t="s">
        <v>110</v>
      </c>
      <c r="B90" t="s">
        <v>111</v>
      </c>
      <c r="C90" s="2">
        <v>1031776.06</v>
      </c>
      <c r="D90" s="2">
        <v>937389.2</v>
      </c>
      <c r="E90" s="24">
        <f t="shared" si="2"/>
        <v>90.852001353859663</v>
      </c>
    </row>
    <row r="91" spans="1:5" x14ac:dyDescent="0.2">
      <c r="A91" s="1" t="s">
        <v>112</v>
      </c>
      <c r="B91" s="1" t="s">
        <v>113</v>
      </c>
      <c r="C91" s="3">
        <v>6755000</v>
      </c>
      <c r="D91" s="3">
        <v>5536100</v>
      </c>
      <c r="E91" s="25">
        <f t="shared" si="2"/>
        <v>81.955588452997773</v>
      </c>
    </row>
    <row r="92" spans="1:5" x14ac:dyDescent="0.2">
      <c r="A92" t="s">
        <v>114</v>
      </c>
      <c r="B92" t="s">
        <v>115</v>
      </c>
      <c r="C92" s="2">
        <v>1665000</v>
      </c>
      <c r="D92" s="2">
        <v>1879100</v>
      </c>
      <c r="E92" s="24">
        <f t="shared" si="2"/>
        <v>112.85885885885887</v>
      </c>
    </row>
    <row r="93" spans="1:5" x14ac:dyDescent="0.2">
      <c r="A93" t="s">
        <v>116</v>
      </c>
      <c r="B93" t="s">
        <v>117</v>
      </c>
      <c r="C93" s="2">
        <v>5090000</v>
      </c>
      <c r="D93" s="2">
        <v>3657000</v>
      </c>
      <c r="E93" s="24">
        <f t="shared" si="2"/>
        <v>71.846758349705311</v>
      </c>
    </row>
    <row r="94" spans="1:5" x14ac:dyDescent="0.2">
      <c r="A94" s="1" t="s">
        <v>118</v>
      </c>
      <c r="B94" s="1" t="s">
        <v>119</v>
      </c>
      <c r="C94" s="3">
        <v>8632000</v>
      </c>
      <c r="D94" s="3">
        <v>9421850</v>
      </c>
      <c r="E94" s="25">
        <f t="shared" si="2"/>
        <v>109.15025486561632</v>
      </c>
    </row>
    <row r="95" spans="1:5" x14ac:dyDescent="0.2">
      <c r="A95" t="s">
        <v>120</v>
      </c>
      <c r="B95" t="s">
        <v>121</v>
      </c>
      <c r="C95" s="2">
        <v>6335000</v>
      </c>
      <c r="D95" s="2">
        <v>7098000</v>
      </c>
      <c r="E95" s="24">
        <f t="shared" si="2"/>
        <v>112.04419889502762</v>
      </c>
    </row>
    <row r="96" spans="1:5" x14ac:dyDescent="0.2">
      <c r="A96" t="s">
        <v>122</v>
      </c>
      <c r="B96" t="s">
        <v>123</v>
      </c>
      <c r="C96" s="2">
        <v>2297000</v>
      </c>
      <c r="D96" s="2">
        <v>2264000</v>
      </c>
      <c r="E96" s="24">
        <f t="shared" si="2"/>
        <v>98.563343491510665</v>
      </c>
    </row>
    <row r="97" spans="1:5" x14ac:dyDescent="0.2">
      <c r="A97" t="s">
        <v>124</v>
      </c>
      <c r="B97" t="s">
        <v>41</v>
      </c>
      <c r="C97" s="2">
        <v>0</v>
      </c>
      <c r="D97" s="2">
        <v>59850</v>
      </c>
    </row>
    <row r="98" spans="1:5" x14ac:dyDescent="0.2">
      <c r="A98" s="1" t="s">
        <v>125</v>
      </c>
      <c r="B98" s="1" t="s">
        <v>126</v>
      </c>
      <c r="C98" s="3">
        <v>25124600</v>
      </c>
      <c r="D98" s="3">
        <v>25551808.140000001</v>
      </c>
      <c r="E98" s="25">
        <f t="shared" si="2"/>
        <v>101.70035797584838</v>
      </c>
    </row>
    <row r="99" spans="1:5" x14ac:dyDescent="0.2">
      <c r="A99" t="s">
        <v>127</v>
      </c>
      <c r="B99" t="s">
        <v>128</v>
      </c>
      <c r="C99" s="2">
        <v>25124600</v>
      </c>
      <c r="D99" s="2">
        <v>25551808.140000001</v>
      </c>
      <c r="E99" s="24">
        <f t="shared" si="2"/>
        <v>101.70035797584838</v>
      </c>
    </row>
    <row r="100" spans="1:5" x14ac:dyDescent="0.2">
      <c r="A100" s="1" t="s">
        <v>129</v>
      </c>
      <c r="B100" s="1" t="s">
        <v>130</v>
      </c>
      <c r="C100" s="3">
        <v>18265000</v>
      </c>
      <c r="D100" s="3">
        <v>18669400</v>
      </c>
      <c r="E100" s="25">
        <f t="shared" si="2"/>
        <v>102.21407062688202</v>
      </c>
    </row>
    <row r="101" spans="1:5" x14ac:dyDescent="0.2">
      <c r="A101" t="s">
        <v>131</v>
      </c>
      <c r="B101" t="s">
        <v>132</v>
      </c>
      <c r="C101" s="2">
        <v>15400000</v>
      </c>
      <c r="D101" s="2">
        <v>15665500</v>
      </c>
      <c r="E101" s="24">
        <f t="shared" si="2"/>
        <v>101.72402597402596</v>
      </c>
    </row>
    <row r="102" spans="1:5" x14ac:dyDescent="0.2">
      <c r="A102" t="s">
        <v>133</v>
      </c>
      <c r="B102" t="s">
        <v>134</v>
      </c>
      <c r="C102" s="2">
        <v>990000</v>
      </c>
      <c r="D102" s="2">
        <v>1665000</v>
      </c>
      <c r="E102" s="24">
        <f t="shared" si="2"/>
        <v>168.18181818181819</v>
      </c>
    </row>
    <row r="103" spans="1:5" x14ac:dyDescent="0.2">
      <c r="A103" t="s">
        <v>135</v>
      </c>
      <c r="B103" t="s">
        <v>136</v>
      </c>
      <c r="C103" s="2">
        <v>278000</v>
      </c>
      <c r="D103" s="2">
        <v>606000</v>
      </c>
      <c r="E103" s="24">
        <f t="shared" si="2"/>
        <v>217.98561151079139</v>
      </c>
    </row>
    <row r="104" spans="1:5" x14ac:dyDescent="0.2">
      <c r="A104" t="s">
        <v>137</v>
      </c>
      <c r="B104" t="s">
        <v>138</v>
      </c>
      <c r="C104" s="2">
        <v>202000</v>
      </c>
      <c r="D104" s="2">
        <v>202000</v>
      </c>
      <c r="E104" s="24">
        <f t="shared" si="2"/>
        <v>100</v>
      </c>
    </row>
    <row r="105" spans="1:5" x14ac:dyDescent="0.2">
      <c r="A105" t="s">
        <v>139</v>
      </c>
      <c r="B105" t="s">
        <v>140</v>
      </c>
      <c r="C105" s="2">
        <v>1395000</v>
      </c>
      <c r="D105" s="2">
        <v>530900</v>
      </c>
      <c r="E105" s="24">
        <f t="shared" si="2"/>
        <v>38.057347670250898</v>
      </c>
    </row>
    <row r="106" spans="1:5" x14ac:dyDescent="0.2">
      <c r="A106" s="6" t="s">
        <v>141</v>
      </c>
      <c r="B106" s="6" t="s">
        <v>142</v>
      </c>
      <c r="C106" s="4">
        <v>148478224.25999999</v>
      </c>
      <c r="D106" s="4">
        <v>125429805.66</v>
      </c>
      <c r="E106" s="26">
        <f t="shared" si="2"/>
        <v>84.476903118372476</v>
      </c>
    </row>
    <row r="107" spans="1:5" x14ac:dyDescent="0.2">
      <c r="A107" s="1" t="s">
        <v>143</v>
      </c>
      <c r="B107" s="1" t="s">
        <v>144</v>
      </c>
      <c r="C107" s="3">
        <v>87000</v>
      </c>
      <c r="D107" s="3">
        <v>282500</v>
      </c>
      <c r="E107" s="25">
        <f t="shared" si="2"/>
        <v>324.71264367816093</v>
      </c>
    </row>
    <row r="108" spans="1:5" x14ac:dyDescent="0.2">
      <c r="A108" t="s">
        <v>145</v>
      </c>
      <c r="B108" t="s">
        <v>146</v>
      </c>
      <c r="C108" s="2">
        <v>87000</v>
      </c>
      <c r="D108" s="2">
        <v>282500</v>
      </c>
      <c r="E108" s="24">
        <f t="shared" si="2"/>
        <v>324.71264367816093</v>
      </c>
    </row>
    <row r="109" spans="1:5" x14ac:dyDescent="0.2">
      <c r="A109" s="1" t="s">
        <v>147</v>
      </c>
      <c r="B109" s="1" t="s">
        <v>148</v>
      </c>
      <c r="C109" s="3">
        <v>92528466.260000005</v>
      </c>
      <c r="D109" s="3">
        <v>87370689.030000001</v>
      </c>
      <c r="E109" s="25">
        <f t="shared" si="2"/>
        <v>94.425740057652177</v>
      </c>
    </row>
    <row r="110" spans="1:5" x14ac:dyDescent="0.2">
      <c r="A110" t="s">
        <v>149</v>
      </c>
      <c r="B110" t="s">
        <v>150</v>
      </c>
      <c r="C110" s="2">
        <v>69205749.25</v>
      </c>
      <c r="D110" s="2">
        <v>59857194.25</v>
      </c>
      <c r="E110" s="24">
        <f t="shared" si="2"/>
        <v>86.491649752639589</v>
      </c>
    </row>
    <row r="111" spans="1:5" x14ac:dyDescent="0.2">
      <c r="A111" t="s">
        <v>151</v>
      </c>
      <c r="B111" t="s">
        <v>152</v>
      </c>
      <c r="C111" s="2">
        <v>19777178.010000002</v>
      </c>
      <c r="D111" s="2">
        <v>19919023.800000001</v>
      </c>
      <c r="E111" s="24">
        <f t="shared" si="2"/>
        <v>100.71721956453179</v>
      </c>
    </row>
    <row r="112" spans="1:5" x14ac:dyDescent="0.2">
      <c r="A112" t="s">
        <v>153</v>
      </c>
      <c r="B112" t="s">
        <v>154</v>
      </c>
      <c r="C112" s="2">
        <v>2410000</v>
      </c>
      <c r="D112" s="2">
        <v>2403250</v>
      </c>
      <c r="E112" s="24">
        <f t="shared" si="2"/>
        <v>99.719917012448136</v>
      </c>
    </row>
    <row r="113" spans="1:5" x14ac:dyDescent="0.2">
      <c r="A113" t="s">
        <v>155</v>
      </c>
      <c r="B113" t="s">
        <v>156</v>
      </c>
      <c r="C113" s="2">
        <v>298539</v>
      </c>
      <c r="D113" s="2">
        <v>4156070.98</v>
      </c>
      <c r="E113" s="24">
        <f t="shared" si="2"/>
        <v>1392.1366990577444</v>
      </c>
    </row>
    <row r="114" spans="1:5" x14ac:dyDescent="0.2">
      <c r="A114" t="s">
        <v>157</v>
      </c>
      <c r="B114" t="s">
        <v>158</v>
      </c>
      <c r="C114" s="2">
        <v>837000</v>
      </c>
      <c r="D114" s="2">
        <v>1035150</v>
      </c>
      <c r="E114" s="24">
        <f t="shared" si="2"/>
        <v>123.67383512544802</v>
      </c>
    </row>
    <row r="115" spans="1:5" x14ac:dyDescent="0.2">
      <c r="A115" s="1" t="s">
        <v>159</v>
      </c>
      <c r="B115" s="1" t="s">
        <v>160</v>
      </c>
      <c r="C115" s="3">
        <v>55862758</v>
      </c>
      <c r="D115" s="3">
        <v>37776616.630000003</v>
      </c>
      <c r="E115" s="25">
        <f t="shared" si="2"/>
        <v>67.623973435038792</v>
      </c>
    </row>
    <row r="116" spans="1:5" x14ac:dyDescent="0.2">
      <c r="A116" t="s">
        <v>161</v>
      </c>
      <c r="B116" t="s">
        <v>162</v>
      </c>
      <c r="C116" s="2">
        <v>55857758</v>
      </c>
      <c r="D116" s="2">
        <v>37573616.630000003</v>
      </c>
      <c r="E116" s="24">
        <f t="shared" si="2"/>
        <v>67.266603557557758</v>
      </c>
    </row>
    <row r="117" spans="1:5" x14ac:dyDescent="0.2">
      <c r="A117" t="s">
        <v>163</v>
      </c>
      <c r="B117" t="s">
        <v>164</v>
      </c>
      <c r="C117" s="2">
        <v>0</v>
      </c>
      <c r="D117" s="2">
        <v>80000</v>
      </c>
    </row>
    <row r="118" spans="1:5" x14ac:dyDescent="0.2">
      <c r="A118" t="s">
        <v>165</v>
      </c>
      <c r="B118" t="s">
        <v>166</v>
      </c>
      <c r="C118" s="2">
        <v>5000</v>
      </c>
      <c r="D118" s="2">
        <v>123000</v>
      </c>
      <c r="E118" s="24">
        <f t="shared" si="2"/>
        <v>2460</v>
      </c>
    </row>
    <row r="119" spans="1:5" x14ac:dyDescent="0.2">
      <c r="A119" s="227" t="s">
        <v>167</v>
      </c>
      <c r="B119" s="221"/>
      <c r="C119" s="221"/>
      <c r="D119" s="221"/>
      <c r="E119" s="34"/>
    </row>
    <row r="120" spans="1:5" x14ac:dyDescent="0.2">
      <c r="A120" s="6" t="s">
        <v>168</v>
      </c>
      <c r="B120" s="6" t="s">
        <v>169</v>
      </c>
      <c r="C120" s="4">
        <v>64620722</v>
      </c>
      <c r="D120" s="4">
        <v>47913984</v>
      </c>
      <c r="E120" s="26">
        <f t="shared" si="2"/>
        <v>74.146469610785232</v>
      </c>
    </row>
    <row r="121" spans="1:5" x14ac:dyDescent="0.2">
      <c r="A121" s="1" t="s">
        <v>170</v>
      </c>
      <c r="B121" s="1" t="s">
        <v>171</v>
      </c>
      <c r="C121" s="3">
        <v>1566000</v>
      </c>
      <c r="D121" s="3">
        <v>2316000</v>
      </c>
      <c r="E121" s="25">
        <f t="shared" si="2"/>
        <v>147.89272030651341</v>
      </c>
    </row>
    <row r="122" spans="1:5" x14ac:dyDescent="0.2">
      <c r="A122" t="s">
        <v>172</v>
      </c>
      <c r="B122" t="s">
        <v>173</v>
      </c>
      <c r="C122" s="2">
        <v>10000</v>
      </c>
      <c r="D122" s="2">
        <v>10000</v>
      </c>
      <c r="E122" s="24">
        <f t="shared" si="2"/>
        <v>100</v>
      </c>
    </row>
    <row r="123" spans="1:5" x14ac:dyDescent="0.2">
      <c r="A123" t="s">
        <v>174</v>
      </c>
      <c r="B123" t="s">
        <v>175</v>
      </c>
      <c r="C123" s="2">
        <v>0</v>
      </c>
      <c r="D123" s="2">
        <v>750000</v>
      </c>
    </row>
    <row r="124" spans="1:5" x14ac:dyDescent="0.2">
      <c r="A124" t="s">
        <v>176</v>
      </c>
      <c r="B124" t="s">
        <v>177</v>
      </c>
      <c r="C124" s="2">
        <v>1541000</v>
      </c>
      <c r="D124" s="2">
        <v>1541000</v>
      </c>
      <c r="E124" s="24">
        <f t="shared" si="2"/>
        <v>100</v>
      </c>
    </row>
    <row r="125" spans="1:5" x14ac:dyDescent="0.2">
      <c r="A125" t="s">
        <v>178</v>
      </c>
      <c r="B125" t="s">
        <v>179</v>
      </c>
      <c r="C125" s="2">
        <v>15000</v>
      </c>
      <c r="D125" s="2">
        <v>15000</v>
      </c>
      <c r="E125" s="24">
        <f t="shared" si="2"/>
        <v>100</v>
      </c>
    </row>
    <row r="126" spans="1:5" x14ac:dyDescent="0.2">
      <c r="A126" s="1" t="s">
        <v>180</v>
      </c>
      <c r="B126" s="1" t="s">
        <v>181</v>
      </c>
      <c r="C126" s="3">
        <v>63054722</v>
      </c>
      <c r="D126" s="3">
        <v>45597984</v>
      </c>
      <c r="E126" s="25">
        <f t="shared" si="2"/>
        <v>72.31493939502262</v>
      </c>
    </row>
    <row r="127" spans="1:5" x14ac:dyDescent="0.2">
      <c r="A127" t="s">
        <v>182</v>
      </c>
      <c r="B127" t="s">
        <v>183</v>
      </c>
      <c r="C127" s="2">
        <v>63054722</v>
      </c>
      <c r="D127" s="2">
        <v>45597984</v>
      </c>
      <c r="E127" s="24">
        <f t="shared" si="2"/>
        <v>72.31493939502262</v>
      </c>
    </row>
    <row r="128" spans="1:5" x14ac:dyDescent="0.2">
      <c r="A128" s="6" t="s">
        <v>184</v>
      </c>
      <c r="B128" s="6" t="s">
        <v>185</v>
      </c>
      <c r="C128" s="4">
        <v>39832404.799999997</v>
      </c>
      <c r="D128" s="4">
        <v>40274942.799999997</v>
      </c>
      <c r="E128" s="26">
        <f t="shared" si="2"/>
        <v>101.11099995649772</v>
      </c>
    </row>
    <row r="129" spans="1:5" x14ac:dyDescent="0.2">
      <c r="A129" s="1" t="s">
        <v>186</v>
      </c>
      <c r="B129" s="1" t="s">
        <v>187</v>
      </c>
      <c r="C129" s="3">
        <v>100000</v>
      </c>
      <c r="D129" s="3">
        <v>100000</v>
      </c>
      <c r="E129" s="25">
        <f t="shared" si="2"/>
        <v>100</v>
      </c>
    </row>
    <row r="130" spans="1:5" x14ac:dyDescent="0.2">
      <c r="A130" t="s">
        <v>188</v>
      </c>
      <c r="B130" t="s">
        <v>189</v>
      </c>
      <c r="C130" s="2">
        <v>100000</v>
      </c>
      <c r="D130" s="2">
        <v>100000</v>
      </c>
      <c r="E130" s="24">
        <f t="shared" si="2"/>
        <v>100</v>
      </c>
    </row>
    <row r="131" spans="1:5" x14ac:dyDescent="0.2">
      <c r="A131" s="1" t="s">
        <v>190</v>
      </c>
      <c r="B131" s="1" t="s">
        <v>191</v>
      </c>
      <c r="C131" s="3">
        <v>39732404.799999997</v>
      </c>
      <c r="D131" s="3">
        <v>40174942.799999997</v>
      </c>
      <c r="E131" s="25">
        <f t="shared" si="2"/>
        <v>101.11379616267273</v>
      </c>
    </row>
    <row r="132" spans="1:5" x14ac:dyDescent="0.2">
      <c r="A132" t="s">
        <v>192</v>
      </c>
      <c r="B132" t="s">
        <v>193</v>
      </c>
      <c r="C132" s="2">
        <v>9211786</v>
      </c>
      <c r="D132" s="2">
        <v>9070786</v>
      </c>
      <c r="E132" s="24">
        <f t="shared" si="2"/>
        <v>98.469352197282916</v>
      </c>
    </row>
    <row r="133" spans="1:5" x14ac:dyDescent="0.2">
      <c r="A133" t="s">
        <v>194</v>
      </c>
      <c r="B133" t="s">
        <v>195</v>
      </c>
      <c r="C133" s="2">
        <v>8075000</v>
      </c>
      <c r="D133" s="2">
        <v>7907938</v>
      </c>
      <c r="E133" s="24">
        <f t="shared" si="2"/>
        <v>97.931120743034057</v>
      </c>
    </row>
    <row r="134" spans="1:5" x14ac:dyDescent="0.2">
      <c r="A134" t="s">
        <v>196</v>
      </c>
      <c r="B134" t="s">
        <v>197</v>
      </c>
      <c r="C134" s="2">
        <v>22371218.800000001</v>
      </c>
      <c r="D134" s="2">
        <v>22371218.800000001</v>
      </c>
      <c r="E134" s="24">
        <f t="shared" si="2"/>
        <v>100</v>
      </c>
    </row>
    <row r="135" spans="1:5" x14ac:dyDescent="0.2">
      <c r="A135" t="s">
        <v>198</v>
      </c>
      <c r="B135" t="s">
        <v>199</v>
      </c>
      <c r="C135" s="2">
        <v>24400</v>
      </c>
      <c r="D135" s="2">
        <v>25000</v>
      </c>
      <c r="E135" s="24">
        <f t="shared" si="2"/>
        <v>102.45901639344261</v>
      </c>
    </row>
    <row r="136" spans="1:5" x14ac:dyDescent="0.2">
      <c r="A136" t="s">
        <v>200</v>
      </c>
      <c r="B136" t="s">
        <v>201</v>
      </c>
      <c r="C136" s="2">
        <v>50000</v>
      </c>
      <c r="D136" s="2">
        <v>800000</v>
      </c>
      <c r="E136" s="24">
        <f t="shared" si="2"/>
        <v>1600</v>
      </c>
    </row>
    <row r="137" spans="1:5" x14ac:dyDescent="0.2">
      <c r="A137" s="227" t="s">
        <v>202</v>
      </c>
      <c r="B137" s="221"/>
      <c r="C137" s="221"/>
      <c r="D137" s="221"/>
      <c r="E137" s="34"/>
    </row>
    <row r="138" spans="1:5" x14ac:dyDescent="0.2">
      <c r="A138" s="6" t="s">
        <v>203</v>
      </c>
      <c r="B138" s="6" t="s">
        <v>204</v>
      </c>
      <c r="C138" s="4">
        <v>24901247.02</v>
      </c>
      <c r="D138" s="4">
        <v>25969038.949999999</v>
      </c>
      <c r="E138" s="26">
        <f t="shared" si="2"/>
        <v>104.28810625083304</v>
      </c>
    </row>
    <row r="139" spans="1:5" x14ac:dyDescent="0.2">
      <c r="A139" s="1" t="s">
        <v>205</v>
      </c>
      <c r="B139" s="1" t="s">
        <v>206</v>
      </c>
      <c r="C139" s="3">
        <v>24901247.02</v>
      </c>
      <c r="D139" s="3">
        <v>25969038.949999999</v>
      </c>
      <c r="E139" s="25">
        <f t="shared" si="2"/>
        <v>104.28810625083304</v>
      </c>
    </row>
    <row r="140" spans="1:5" x14ac:dyDescent="0.2">
      <c r="A140" t="s">
        <v>207</v>
      </c>
      <c r="B140" s="44" t="s">
        <v>460</v>
      </c>
      <c r="C140" s="2">
        <v>24901247.02</v>
      </c>
      <c r="D140" s="2">
        <v>26185515.170000002</v>
      </c>
      <c r="E140" s="24">
        <f t="shared" si="2"/>
        <v>105.15744512300333</v>
      </c>
    </row>
    <row r="141" spans="1:5" x14ac:dyDescent="0.2">
      <c r="A141" s="43">
        <v>922</v>
      </c>
      <c r="B141" s="44" t="s">
        <v>461</v>
      </c>
      <c r="D141" s="2">
        <v>-216476.22</v>
      </c>
    </row>
  </sheetData>
  <mergeCells count="20">
    <mergeCell ref="A8:E8"/>
    <mergeCell ref="A43:D43"/>
    <mergeCell ref="A119:D119"/>
    <mergeCell ref="A137:D137"/>
    <mergeCell ref="A10:E10"/>
    <mergeCell ref="A9:G9"/>
    <mergeCell ref="A16:E16"/>
    <mergeCell ref="A18:E18"/>
    <mergeCell ref="A20:E20"/>
    <mergeCell ref="A11:E11"/>
    <mergeCell ref="A12:C12"/>
    <mergeCell ref="A13:E13"/>
    <mergeCell ref="A14:E14"/>
    <mergeCell ref="A15:B15"/>
    <mergeCell ref="A1:B1"/>
    <mergeCell ref="A2:B2"/>
    <mergeCell ref="A3:B3"/>
    <mergeCell ref="A5:B5"/>
    <mergeCell ref="A6:B6"/>
    <mergeCell ref="A7:B7"/>
  </mergeCells>
  <pageMargins left="0.75" right="0.75" top="1" bottom="1" header="0.5" footer="0.5"/>
  <pageSetup paperSize="9" scale="87" fitToHeight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8"/>
  <sheetViews>
    <sheetView topLeftCell="A1789" workbookViewId="0">
      <selection activeCell="D1119" sqref="D1119"/>
    </sheetView>
  </sheetViews>
  <sheetFormatPr defaultRowHeight="12.75" x14ac:dyDescent="0.2"/>
  <cols>
    <col min="1" max="1" width="10" customWidth="1"/>
    <col min="2" max="2" width="85.5703125" customWidth="1"/>
    <col min="3" max="3" width="16.28515625" customWidth="1"/>
    <col min="4" max="4" width="16.42578125" customWidth="1"/>
    <col min="5" max="5" width="6.85546875" style="24" customWidth="1"/>
  </cols>
  <sheetData>
    <row r="1" spans="1:5" ht="13.5" customHeight="1" x14ac:dyDescent="0.2">
      <c r="A1" s="233" t="s">
        <v>462</v>
      </c>
      <c r="B1" s="233"/>
      <c r="C1" s="233"/>
    </row>
    <row r="2" spans="1:5" x14ac:dyDescent="0.2">
      <c r="A2" s="222" t="s">
        <v>463</v>
      </c>
      <c r="B2" s="222"/>
      <c r="C2" s="222"/>
      <c r="D2" s="222"/>
      <c r="E2" s="222"/>
    </row>
    <row r="3" spans="1:5" x14ac:dyDescent="0.2">
      <c r="A3" s="226"/>
      <c r="B3" s="226"/>
      <c r="C3" s="226"/>
      <c r="D3" s="226"/>
      <c r="E3" s="226"/>
    </row>
    <row r="4" spans="1:5" x14ac:dyDescent="0.2">
      <c r="A4" s="231" t="s">
        <v>464</v>
      </c>
      <c r="B4" s="231"/>
      <c r="C4" s="231"/>
      <c r="D4" s="231"/>
      <c r="E4" s="231"/>
    </row>
    <row r="5" spans="1:5" x14ac:dyDescent="0.2">
      <c r="A5" s="230"/>
      <c r="B5" s="221"/>
      <c r="C5" s="221"/>
    </row>
    <row r="6" spans="1:5" x14ac:dyDescent="0.2">
      <c r="A6" s="1"/>
      <c r="B6" s="1"/>
      <c r="C6" s="57" t="s">
        <v>456</v>
      </c>
      <c r="D6" s="57" t="s">
        <v>465</v>
      </c>
      <c r="E6" s="32" t="s">
        <v>432</v>
      </c>
    </row>
    <row r="7" spans="1:5" x14ac:dyDescent="0.2">
      <c r="A7" s="6" t="s">
        <v>232</v>
      </c>
      <c r="B7" s="6"/>
      <c r="C7" s="4">
        <v>3530400</v>
      </c>
      <c r="D7" s="4">
        <v>3437100</v>
      </c>
      <c r="E7" s="26">
        <f>SUM(D7/C7)*100</f>
        <v>97.357239972807619</v>
      </c>
    </row>
    <row r="8" spans="1:5" x14ac:dyDescent="0.2">
      <c r="A8" s="8" t="s">
        <v>233</v>
      </c>
      <c r="B8" s="8"/>
      <c r="C8" s="9">
        <v>2447400</v>
      </c>
      <c r="D8" s="9">
        <v>2307100</v>
      </c>
      <c r="E8" s="27">
        <f t="shared" ref="E8:E68" si="0">SUM(D8/C8)*100</f>
        <v>94.267385797172508</v>
      </c>
    </row>
    <row r="9" spans="1:5" x14ac:dyDescent="0.2">
      <c r="A9" s="12" t="s">
        <v>234</v>
      </c>
      <c r="B9" s="12"/>
      <c r="C9" s="13">
        <v>2447400</v>
      </c>
      <c r="D9" s="13">
        <v>2307100</v>
      </c>
      <c r="E9" s="28">
        <f t="shared" si="0"/>
        <v>94.267385797172508</v>
      </c>
    </row>
    <row r="10" spans="1:5" x14ac:dyDescent="0.2">
      <c r="A10" s="14" t="s">
        <v>235</v>
      </c>
      <c r="B10" s="14"/>
      <c r="C10" s="15">
        <v>2447400</v>
      </c>
      <c r="D10" s="15">
        <v>2307100</v>
      </c>
      <c r="E10" s="29">
        <f t="shared" si="0"/>
        <v>94.267385797172508</v>
      </c>
    </row>
    <row r="11" spans="1:5" x14ac:dyDescent="0.2">
      <c r="A11" s="16" t="s">
        <v>236</v>
      </c>
      <c r="B11" s="16"/>
      <c r="C11" s="17">
        <v>2422400</v>
      </c>
      <c r="D11" s="17">
        <v>2297100</v>
      </c>
      <c r="E11" s="30">
        <f t="shared" si="0"/>
        <v>94.827443857331573</v>
      </c>
    </row>
    <row r="12" spans="1:5" x14ac:dyDescent="0.2">
      <c r="A12" s="10" t="s">
        <v>209</v>
      </c>
      <c r="B12" s="10"/>
      <c r="C12" s="11">
        <v>2412400</v>
      </c>
      <c r="D12" s="11">
        <v>2297100</v>
      </c>
      <c r="E12" s="31">
        <f t="shared" si="0"/>
        <v>95.220527275742</v>
      </c>
    </row>
    <row r="13" spans="1:5" x14ac:dyDescent="0.2">
      <c r="A13" s="1" t="s">
        <v>84</v>
      </c>
      <c r="B13" s="1" t="s">
        <v>85</v>
      </c>
      <c r="C13" s="3">
        <v>2412400</v>
      </c>
      <c r="D13" s="3">
        <v>2297100</v>
      </c>
      <c r="E13" s="25">
        <f t="shared" si="0"/>
        <v>95.220527275742</v>
      </c>
    </row>
    <row r="14" spans="1:5" x14ac:dyDescent="0.2">
      <c r="A14" s="1" t="s">
        <v>86</v>
      </c>
      <c r="B14" s="1" t="s">
        <v>87</v>
      </c>
      <c r="C14" s="3">
        <v>1596000</v>
      </c>
      <c r="D14" s="3">
        <v>1577700</v>
      </c>
      <c r="E14" s="25">
        <f t="shared" si="0"/>
        <v>98.853383458646618</v>
      </c>
    </row>
    <row r="15" spans="1:5" x14ac:dyDescent="0.2">
      <c r="A15" t="s">
        <v>88</v>
      </c>
      <c r="B15" t="s">
        <v>89</v>
      </c>
      <c r="C15" s="2">
        <v>1315000</v>
      </c>
      <c r="D15" s="2">
        <v>1305000</v>
      </c>
      <c r="E15" s="24">
        <f t="shared" si="0"/>
        <v>99.239543726235752</v>
      </c>
    </row>
    <row r="16" spans="1:5" x14ac:dyDescent="0.2">
      <c r="A16" t="s">
        <v>90</v>
      </c>
      <c r="B16" t="s">
        <v>91</v>
      </c>
      <c r="C16" s="2">
        <v>60000</v>
      </c>
      <c r="D16" s="2">
        <v>60000</v>
      </c>
      <c r="E16" s="24">
        <f t="shared" si="0"/>
        <v>100</v>
      </c>
    </row>
    <row r="17" spans="1:5" x14ac:dyDescent="0.2">
      <c r="A17" t="s">
        <v>92</v>
      </c>
      <c r="B17" t="s">
        <v>93</v>
      </c>
      <c r="C17" s="2">
        <v>221000</v>
      </c>
      <c r="D17" s="2">
        <v>212700</v>
      </c>
      <c r="E17" s="24">
        <f t="shared" si="0"/>
        <v>96.244343891402721</v>
      </c>
    </row>
    <row r="18" spans="1:5" x14ac:dyDescent="0.2">
      <c r="A18" s="1" t="s">
        <v>94</v>
      </c>
      <c r="B18" s="1" t="s">
        <v>95</v>
      </c>
      <c r="C18" s="3">
        <v>601400</v>
      </c>
      <c r="D18" s="3">
        <v>504400</v>
      </c>
      <c r="E18" s="25">
        <f t="shared" si="0"/>
        <v>83.870967741935488</v>
      </c>
    </row>
    <row r="19" spans="1:5" x14ac:dyDescent="0.2">
      <c r="A19" t="s">
        <v>96</v>
      </c>
      <c r="B19" t="s">
        <v>97</v>
      </c>
      <c r="C19" s="2">
        <v>52000</v>
      </c>
      <c r="D19" s="2">
        <v>72000</v>
      </c>
      <c r="E19" s="24">
        <f t="shared" si="0"/>
        <v>138.46153846153845</v>
      </c>
    </row>
    <row r="20" spans="1:5" x14ac:dyDescent="0.2">
      <c r="A20" t="s">
        <v>98</v>
      </c>
      <c r="B20" t="s">
        <v>99</v>
      </c>
      <c r="C20" s="2">
        <v>142000</v>
      </c>
      <c r="D20" s="2">
        <v>153000</v>
      </c>
      <c r="E20" s="24">
        <f t="shared" si="0"/>
        <v>107.74647887323943</v>
      </c>
    </row>
    <row r="21" spans="1:5" x14ac:dyDescent="0.2">
      <c r="A21" t="s">
        <v>100</v>
      </c>
      <c r="B21" t="s">
        <v>101</v>
      </c>
      <c r="C21" s="2">
        <v>259000</v>
      </c>
      <c r="D21" s="2">
        <v>139000</v>
      </c>
      <c r="E21" s="24">
        <f t="shared" si="0"/>
        <v>53.667953667953668</v>
      </c>
    </row>
    <row r="22" spans="1:5" x14ac:dyDescent="0.2">
      <c r="A22" t="s">
        <v>102</v>
      </c>
      <c r="B22" t="s">
        <v>103</v>
      </c>
      <c r="C22" s="2">
        <v>5000</v>
      </c>
      <c r="D22" s="2">
        <v>0</v>
      </c>
      <c r="E22" s="24">
        <f t="shared" si="0"/>
        <v>0</v>
      </c>
    </row>
    <row r="23" spans="1:5" x14ac:dyDescent="0.2">
      <c r="A23" t="s">
        <v>104</v>
      </c>
      <c r="B23" t="s">
        <v>105</v>
      </c>
      <c r="C23" s="2">
        <v>143400</v>
      </c>
      <c r="D23" s="2">
        <v>140400</v>
      </c>
      <c r="E23" s="24">
        <f t="shared" si="0"/>
        <v>97.907949790794973</v>
      </c>
    </row>
    <row r="24" spans="1:5" x14ac:dyDescent="0.2">
      <c r="A24" s="1" t="s">
        <v>125</v>
      </c>
      <c r="B24" s="1" t="s">
        <v>126</v>
      </c>
      <c r="C24" s="3">
        <v>15000</v>
      </c>
      <c r="D24" s="3">
        <v>15000</v>
      </c>
      <c r="E24" s="25">
        <f t="shared" si="0"/>
        <v>100</v>
      </c>
    </row>
    <row r="25" spans="1:5" x14ac:dyDescent="0.2">
      <c r="A25" t="s">
        <v>127</v>
      </c>
      <c r="B25" t="s">
        <v>128</v>
      </c>
      <c r="C25" s="2">
        <v>15000</v>
      </c>
      <c r="D25" s="2">
        <v>15000</v>
      </c>
      <c r="E25" s="24">
        <f t="shared" si="0"/>
        <v>100</v>
      </c>
    </row>
    <row r="26" spans="1:5" x14ac:dyDescent="0.2">
      <c r="A26" s="1" t="s">
        <v>129</v>
      </c>
      <c r="B26" s="1" t="s">
        <v>130</v>
      </c>
      <c r="C26" s="3">
        <v>200000</v>
      </c>
      <c r="D26" s="3">
        <v>200000</v>
      </c>
      <c r="E26" s="25">
        <f t="shared" si="0"/>
        <v>100</v>
      </c>
    </row>
    <row r="27" spans="1:5" x14ac:dyDescent="0.2">
      <c r="A27" t="s">
        <v>137</v>
      </c>
      <c r="B27" t="s">
        <v>138</v>
      </c>
      <c r="C27" s="2">
        <v>200000</v>
      </c>
      <c r="D27" s="2">
        <v>200000</v>
      </c>
      <c r="E27" s="24">
        <f t="shared" si="0"/>
        <v>100</v>
      </c>
    </row>
    <row r="28" spans="1:5" x14ac:dyDescent="0.2">
      <c r="A28" s="10" t="s">
        <v>219</v>
      </c>
      <c r="B28" s="10"/>
      <c r="C28" s="11">
        <v>10000</v>
      </c>
      <c r="D28" s="11">
        <v>0</v>
      </c>
      <c r="E28" s="31">
        <f t="shared" si="0"/>
        <v>0</v>
      </c>
    </row>
    <row r="29" spans="1:5" x14ac:dyDescent="0.2">
      <c r="A29" s="1" t="s">
        <v>84</v>
      </c>
      <c r="B29" s="1" t="s">
        <v>85</v>
      </c>
      <c r="C29" s="3">
        <v>10000</v>
      </c>
      <c r="D29" s="3">
        <v>0</v>
      </c>
      <c r="E29" s="25">
        <f t="shared" si="0"/>
        <v>0</v>
      </c>
    </row>
    <row r="30" spans="1:5" x14ac:dyDescent="0.2">
      <c r="A30" s="1" t="s">
        <v>94</v>
      </c>
      <c r="B30" s="1" t="s">
        <v>95</v>
      </c>
      <c r="C30" s="3">
        <v>10000</v>
      </c>
      <c r="D30" s="3">
        <v>0</v>
      </c>
      <c r="E30" s="25">
        <f t="shared" si="0"/>
        <v>0</v>
      </c>
    </row>
    <row r="31" spans="1:5" x14ac:dyDescent="0.2">
      <c r="A31" t="s">
        <v>102</v>
      </c>
      <c r="B31" t="s">
        <v>103</v>
      </c>
      <c r="C31" s="2">
        <v>10000</v>
      </c>
      <c r="D31" s="2">
        <v>0</v>
      </c>
      <c r="E31" s="24">
        <f t="shared" si="0"/>
        <v>0</v>
      </c>
    </row>
    <row r="32" spans="1:5" x14ac:dyDescent="0.2">
      <c r="A32" s="16" t="s">
        <v>237</v>
      </c>
      <c r="B32" s="16"/>
      <c r="C32" s="17">
        <v>25000</v>
      </c>
      <c r="D32" s="17">
        <v>10000</v>
      </c>
      <c r="E32" s="30">
        <f t="shared" si="0"/>
        <v>40</v>
      </c>
    </row>
    <row r="33" spans="1:5" x14ac:dyDescent="0.2">
      <c r="A33" s="10" t="s">
        <v>209</v>
      </c>
      <c r="B33" s="10"/>
      <c r="C33" s="11">
        <v>25000</v>
      </c>
      <c r="D33" s="11">
        <v>10000</v>
      </c>
      <c r="E33" s="31">
        <f t="shared" si="0"/>
        <v>40</v>
      </c>
    </row>
    <row r="34" spans="1:5" x14ac:dyDescent="0.2">
      <c r="A34" s="1" t="s">
        <v>141</v>
      </c>
      <c r="B34" s="1" t="s">
        <v>142</v>
      </c>
      <c r="C34" s="3">
        <v>25000</v>
      </c>
      <c r="D34" s="3">
        <v>10000</v>
      </c>
      <c r="E34" s="25">
        <f t="shared" si="0"/>
        <v>40</v>
      </c>
    </row>
    <row r="35" spans="1:5" x14ac:dyDescent="0.2">
      <c r="A35" s="1" t="s">
        <v>147</v>
      </c>
      <c r="B35" s="1" t="s">
        <v>148</v>
      </c>
      <c r="C35" s="3">
        <v>25000</v>
      </c>
      <c r="D35" s="3">
        <v>10000</v>
      </c>
      <c r="E35" s="25">
        <f t="shared" si="0"/>
        <v>40</v>
      </c>
    </row>
    <row r="36" spans="1:5" x14ac:dyDescent="0.2">
      <c r="A36" t="s">
        <v>151</v>
      </c>
      <c r="B36" t="s">
        <v>152</v>
      </c>
      <c r="C36" s="2">
        <v>25000</v>
      </c>
      <c r="D36" s="2">
        <v>10000</v>
      </c>
      <c r="E36" s="24">
        <f t="shared" si="0"/>
        <v>40</v>
      </c>
    </row>
    <row r="37" spans="1:5" x14ac:dyDescent="0.2">
      <c r="A37" s="8" t="s">
        <v>238</v>
      </c>
      <c r="B37" s="8"/>
      <c r="C37" s="9">
        <v>1083000</v>
      </c>
      <c r="D37" s="9">
        <v>1130000</v>
      </c>
      <c r="E37" s="27">
        <f t="shared" si="0"/>
        <v>104.33979686057249</v>
      </c>
    </row>
    <row r="38" spans="1:5" x14ac:dyDescent="0.2">
      <c r="A38" s="12" t="s">
        <v>234</v>
      </c>
      <c r="B38" s="12"/>
      <c r="C38" s="13">
        <v>1083000</v>
      </c>
      <c r="D38" s="13">
        <v>1130000</v>
      </c>
      <c r="E38" s="28">
        <f t="shared" si="0"/>
        <v>104.33979686057249</v>
      </c>
    </row>
    <row r="39" spans="1:5" x14ac:dyDescent="0.2">
      <c r="A39" s="14" t="s">
        <v>239</v>
      </c>
      <c r="B39" s="14"/>
      <c r="C39" s="15">
        <v>1083000</v>
      </c>
      <c r="D39" s="15">
        <v>1130000</v>
      </c>
      <c r="E39" s="29">
        <f t="shared" si="0"/>
        <v>104.33979686057249</v>
      </c>
    </row>
    <row r="40" spans="1:5" x14ac:dyDescent="0.2">
      <c r="A40" s="16" t="s">
        <v>240</v>
      </c>
      <c r="B40" s="16"/>
      <c r="C40" s="17">
        <v>100000</v>
      </c>
      <c r="D40" s="17">
        <v>77000</v>
      </c>
      <c r="E40" s="30">
        <f t="shared" si="0"/>
        <v>77</v>
      </c>
    </row>
    <row r="41" spans="1:5" x14ac:dyDescent="0.2">
      <c r="A41" s="10" t="s">
        <v>209</v>
      </c>
      <c r="B41" s="10"/>
      <c r="C41" s="11">
        <v>100000</v>
      </c>
      <c r="D41" s="11">
        <v>77000</v>
      </c>
      <c r="E41" s="31">
        <f t="shared" si="0"/>
        <v>77</v>
      </c>
    </row>
    <row r="42" spans="1:5" x14ac:dyDescent="0.2">
      <c r="A42" s="1" t="s">
        <v>84</v>
      </c>
      <c r="B42" s="1" t="s">
        <v>85</v>
      </c>
      <c r="C42" s="3">
        <v>100000</v>
      </c>
      <c r="D42" s="3">
        <v>77000</v>
      </c>
      <c r="E42" s="25">
        <f t="shared" si="0"/>
        <v>77</v>
      </c>
    </row>
    <row r="43" spans="1:5" x14ac:dyDescent="0.2">
      <c r="A43" s="1" t="s">
        <v>94</v>
      </c>
      <c r="B43" s="1" t="s">
        <v>95</v>
      </c>
      <c r="C43" s="3">
        <v>100000</v>
      </c>
      <c r="D43" s="3">
        <v>77000</v>
      </c>
      <c r="E43" s="25">
        <f t="shared" si="0"/>
        <v>77</v>
      </c>
    </row>
    <row r="44" spans="1:5" x14ac:dyDescent="0.2">
      <c r="A44" t="s">
        <v>96</v>
      </c>
      <c r="B44" t="s">
        <v>97</v>
      </c>
      <c r="C44" s="2">
        <v>10000</v>
      </c>
      <c r="D44" s="2">
        <v>10000</v>
      </c>
      <c r="E44" s="24">
        <f t="shared" si="0"/>
        <v>100</v>
      </c>
    </row>
    <row r="45" spans="1:5" x14ac:dyDescent="0.2">
      <c r="A45" t="s">
        <v>104</v>
      </c>
      <c r="B45" t="s">
        <v>105</v>
      </c>
      <c r="C45" s="2">
        <v>90000</v>
      </c>
      <c r="D45" s="2">
        <v>67000</v>
      </c>
      <c r="E45" s="24">
        <f t="shared" si="0"/>
        <v>74.444444444444443</v>
      </c>
    </row>
    <row r="46" spans="1:5" x14ac:dyDescent="0.2">
      <c r="A46" s="16" t="s">
        <v>241</v>
      </c>
      <c r="B46" s="16"/>
      <c r="C46" s="17">
        <v>683000</v>
      </c>
      <c r="D46" s="17">
        <v>753000</v>
      </c>
      <c r="E46" s="30">
        <f t="shared" si="0"/>
        <v>110.2489019033675</v>
      </c>
    </row>
    <row r="47" spans="1:5" x14ac:dyDescent="0.2">
      <c r="A47" s="10" t="s">
        <v>209</v>
      </c>
      <c r="B47" s="10"/>
      <c r="C47" s="11">
        <v>683000</v>
      </c>
      <c r="D47" s="11">
        <v>753000</v>
      </c>
      <c r="E47" s="31">
        <f t="shared" si="0"/>
        <v>110.2489019033675</v>
      </c>
    </row>
    <row r="48" spans="1:5" x14ac:dyDescent="0.2">
      <c r="A48" s="1" t="s">
        <v>84</v>
      </c>
      <c r="B48" s="1" t="s">
        <v>85</v>
      </c>
      <c r="C48" s="3">
        <v>683000</v>
      </c>
      <c r="D48" s="3">
        <v>753000</v>
      </c>
      <c r="E48" s="25">
        <f t="shared" si="0"/>
        <v>110.2489019033675</v>
      </c>
    </row>
    <row r="49" spans="1:5" x14ac:dyDescent="0.2">
      <c r="A49" s="1" t="s">
        <v>94</v>
      </c>
      <c r="B49" s="1" t="s">
        <v>95</v>
      </c>
      <c r="C49" s="3">
        <v>558000</v>
      </c>
      <c r="D49" s="3">
        <v>628000</v>
      </c>
      <c r="E49" s="25">
        <f t="shared" si="0"/>
        <v>112.54480286738351</v>
      </c>
    </row>
    <row r="50" spans="1:5" x14ac:dyDescent="0.2">
      <c r="A50" t="s">
        <v>100</v>
      </c>
      <c r="B50" t="s">
        <v>101</v>
      </c>
      <c r="C50" s="2">
        <v>498000</v>
      </c>
      <c r="D50" s="2">
        <v>538000</v>
      </c>
      <c r="E50" s="24">
        <f t="shared" si="0"/>
        <v>108.03212851405624</v>
      </c>
    </row>
    <row r="51" spans="1:5" x14ac:dyDescent="0.2">
      <c r="A51" t="s">
        <v>104</v>
      </c>
      <c r="B51" t="s">
        <v>105</v>
      </c>
      <c r="C51" s="2">
        <v>60000</v>
      </c>
      <c r="D51" s="2">
        <v>90000</v>
      </c>
      <c r="E51" s="24">
        <f t="shared" si="0"/>
        <v>150</v>
      </c>
    </row>
    <row r="52" spans="1:5" x14ac:dyDescent="0.2">
      <c r="A52" s="1" t="s">
        <v>129</v>
      </c>
      <c r="B52" s="1" t="s">
        <v>130</v>
      </c>
      <c r="C52" s="3">
        <v>125000</v>
      </c>
      <c r="D52" s="3">
        <v>125000</v>
      </c>
      <c r="E52" s="25">
        <f t="shared" si="0"/>
        <v>100</v>
      </c>
    </row>
    <row r="53" spans="1:5" x14ac:dyDescent="0.2">
      <c r="A53" t="s">
        <v>131</v>
      </c>
      <c r="B53" t="s">
        <v>132</v>
      </c>
      <c r="C53" s="2">
        <v>125000</v>
      </c>
      <c r="D53" s="2">
        <v>125000</v>
      </c>
      <c r="E53" s="24">
        <f t="shared" si="0"/>
        <v>100</v>
      </c>
    </row>
    <row r="54" spans="1:5" x14ac:dyDescent="0.2">
      <c r="A54" s="16" t="s">
        <v>242</v>
      </c>
      <c r="B54" s="16"/>
      <c r="C54" s="17">
        <v>300000</v>
      </c>
      <c r="D54" s="17">
        <v>300000</v>
      </c>
      <c r="E54" s="30">
        <f t="shared" si="0"/>
        <v>100</v>
      </c>
    </row>
    <row r="55" spans="1:5" x14ac:dyDescent="0.2">
      <c r="A55" s="10" t="s">
        <v>209</v>
      </c>
      <c r="B55" s="10"/>
      <c r="C55" s="11">
        <v>300000</v>
      </c>
      <c r="D55" s="11">
        <v>300000</v>
      </c>
      <c r="E55" s="31">
        <f t="shared" si="0"/>
        <v>100</v>
      </c>
    </row>
    <row r="56" spans="1:5" x14ac:dyDescent="0.2">
      <c r="A56" s="1" t="s">
        <v>84</v>
      </c>
      <c r="B56" s="1" t="s">
        <v>85</v>
      </c>
      <c r="C56" s="3">
        <v>300000</v>
      </c>
      <c r="D56" s="3">
        <v>300000</v>
      </c>
      <c r="E56" s="25">
        <f t="shared" si="0"/>
        <v>100</v>
      </c>
    </row>
    <row r="57" spans="1:5" x14ac:dyDescent="0.2">
      <c r="A57" s="1" t="s">
        <v>94</v>
      </c>
      <c r="B57" s="1" t="s">
        <v>95</v>
      </c>
      <c r="C57" s="3">
        <v>300000</v>
      </c>
      <c r="D57" s="3">
        <v>300000</v>
      </c>
      <c r="E57" s="25">
        <f t="shared" si="0"/>
        <v>100</v>
      </c>
    </row>
    <row r="58" spans="1:5" x14ac:dyDescent="0.2">
      <c r="A58" t="s">
        <v>100</v>
      </c>
      <c r="B58" t="s">
        <v>101</v>
      </c>
      <c r="C58" s="2">
        <v>300000</v>
      </c>
      <c r="D58" s="2">
        <v>300000</v>
      </c>
      <c r="E58" s="24">
        <f t="shared" si="0"/>
        <v>100</v>
      </c>
    </row>
    <row r="59" spans="1:5" x14ac:dyDescent="0.2">
      <c r="A59" s="6" t="s">
        <v>243</v>
      </c>
      <c r="B59" s="6"/>
      <c r="C59" s="4">
        <v>7066900</v>
      </c>
      <c r="D59" s="4">
        <v>6536040</v>
      </c>
      <c r="E59" s="26">
        <f t="shared" si="0"/>
        <v>92.488078223832233</v>
      </c>
    </row>
    <row r="60" spans="1:5" x14ac:dyDescent="0.2">
      <c r="A60" s="8" t="s">
        <v>244</v>
      </c>
      <c r="B60" s="8"/>
      <c r="C60" s="9">
        <v>1428900</v>
      </c>
      <c r="D60" s="9">
        <v>1491900</v>
      </c>
      <c r="E60" s="27">
        <f t="shared" si="0"/>
        <v>104.40898593323536</v>
      </c>
    </row>
    <row r="61" spans="1:5" x14ac:dyDescent="0.2">
      <c r="A61" s="12" t="s">
        <v>234</v>
      </c>
      <c r="B61" s="12"/>
      <c r="C61" s="13">
        <v>1428900</v>
      </c>
      <c r="D61" s="13">
        <v>1491900</v>
      </c>
      <c r="E61" s="28">
        <f t="shared" si="0"/>
        <v>104.40898593323536</v>
      </c>
    </row>
    <row r="62" spans="1:5" x14ac:dyDescent="0.2">
      <c r="A62" s="14" t="s">
        <v>235</v>
      </c>
      <c r="B62" s="14"/>
      <c r="C62" s="15">
        <v>1428900</v>
      </c>
      <c r="D62" s="15">
        <v>1491900</v>
      </c>
      <c r="E62" s="29">
        <f t="shared" si="0"/>
        <v>104.40898593323536</v>
      </c>
    </row>
    <row r="63" spans="1:5" x14ac:dyDescent="0.2">
      <c r="A63" s="16" t="s">
        <v>245</v>
      </c>
      <c r="B63" s="16"/>
      <c r="C63" s="17">
        <v>1418900</v>
      </c>
      <c r="D63" s="17">
        <v>1481900</v>
      </c>
      <c r="E63" s="30">
        <f t="shared" si="0"/>
        <v>104.44005920078934</v>
      </c>
    </row>
    <row r="64" spans="1:5" x14ac:dyDescent="0.2">
      <c r="A64" s="10" t="s">
        <v>209</v>
      </c>
      <c r="B64" s="10"/>
      <c r="C64" s="11">
        <v>1418900</v>
      </c>
      <c r="D64" s="11">
        <v>1481900</v>
      </c>
      <c r="E64" s="31">
        <f t="shared" si="0"/>
        <v>104.44005920078934</v>
      </c>
    </row>
    <row r="65" spans="1:5" x14ac:dyDescent="0.2">
      <c r="A65" s="1" t="s">
        <v>84</v>
      </c>
      <c r="B65" s="1" t="s">
        <v>85</v>
      </c>
      <c r="C65" s="3">
        <v>1418900</v>
      </c>
      <c r="D65" s="3">
        <v>1481900</v>
      </c>
      <c r="E65" s="25">
        <f t="shared" si="0"/>
        <v>104.44005920078934</v>
      </c>
    </row>
    <row r="66" spans="1:5" x14ac:dyDescent="0.2">
      <c r="A66" s="1" t="s">
        <v>86</v>
      </c>
      <c r="B66" s="1" t="s">
        <v>87</v>
      </c>
      <c r="C66" s="3">
        <v>947400</v>
      </c>
      <c r="D66" s="3">
        <v>990400</v>
      </c>
      <c r="E66" s="25">
        <f t="shared" si="0"/>
        <v>104.53873759763563</v>
      </c>
    </row>
    <row r="67" spans="1:5" x14ac:dyDescent="0.2">
      <c r="A67" t="s">
        <v>88</v>
      </c>
      <c r="B67" t="s">
        <v>89</v>
      </c>
      <c r="C67" s="2">
        <v>695000</v>
      </c>
      <c r="D67" s="2">
        <v>736000</v>
      </c>
      <c r="E67" s="24">
        <f t="shared" si="0"/>
        <v>105.89928057553956</v>
      </c>
    </row>
    <row r="68" spans="1:5" x14ac:dyDescent="0.2">
      <c r="A68" t="s">
        <v>90</v>
      </c>
      <c r="B68" t="s">
        <v>91</v>
      </c>
      <c r="C68" s="2">
        <v>135400</v>
      </c>
      <c r="D68" s="2">
        <v>137400</v>
      </c>
      <c r="E68" s="24">
        <f t="shared" si="0"/>
        <v>101.47710487444608</v>
      </c>
    </row>
    <row r="69" spans="1:5" x14ac:dyDescent="0.2">
      <c r="A69" t="s">
        <v>92</v>
      </c>
      <c r="B69" t="s">
        <v>93</v>
      </c>
      <c r="C69" s="2">
        <v>117000</v>
      </c>
      <c r="D69" s="2">
        <v>117000</v>
      </c>
      <c r="E69" s="24">
        <f t="shared" ref="E69:E129" si="1">SUM(D69/C69)*100</f>
        <v>100</v>
      </c>
    </row>
    <row r="70" spans="1:5" x14ac:dyDescent="0.2">
      <c r="A70" s="1" t="s">
        <v>94</v>
      </c>
      <c r="B70" s="1" t="s">
        <v>95</v>
      </c>
      <c r="C70" s="3">
        <v>471500</v>
      </c>
      <c r="D70" s="3">
        <v>491500</v>
      </c>
      <c r="E70" s="25">
        <f t="shared" si="1"/>
        <v>104.24178154825026</v>
      </c>
    </row>
    <row r="71" spans="1:5" x14ac:dyDescent="0.2">
      <c r="A71" t="s">
        <v>96</v>
      </c>
      <c r="B71" t="s">
        <v>97</v>
      </c>
      <c r="C71" s="2">
        <v>90500</v>
      </c>
      <c r="D71" s="2">
        <v>93500</v>
      </c>
      <c r="E71" s="24">
        <f t="shared" si="1"/>
        <v>103.31491712707181</v>
      </c>
    </row>
    <row r="72" spans="1:5" x14ac:dyDescent="0.2">
      <c r="A72" t="s">
        <v>98</v>
      </c>
      <c r="B72" t="s">
        <v>99</v>
      </c>
      <c r="C72" s="2">
        <v>153000</v>
      </c>
      <c r="D72" s="2">
        <v>165000</v>
      </c>
      <c r="E72" s="24">
        <f t="shared" si="1"/>
        <v>107.84313725490196</v>
      </c>
    </row>
    <row r="73" spans="1:5" x14ac:dyDescent="0.2">
      <c r="A73" t="s">
        <v>100</v>
      </c>
      <c r="B73" t="s">
        <v>101</v>
      </c>
      <c r="C73" s="2">
        <v>143000</v>
      </c>
      <c r="D73" s="2">
        <v>128000</v>
      </c>
      <c r="E73" s="24">
        <f t="shared" si="1"/>
        <v>89.510489510489506</v>
      </c>
    </row>
    <row r="74" spans="1:5" x14ac:dyDescent="0.2">
      <c r="A74" t="s">
        <v>104</v>
      </c>
      <c r="B74" t="s">
        <v>105</v>
      </c>
      <c r="C74" s="2">
        <v>85000</v>
      </c>
      <c r="D74" s="2">
        <v>105000</v>
      </c>
      <c r="E74" s="24">
        <f t="shared" si="1"/>
        <v>123.52941176470588</v>
      </c>
    </row>
    <row r="75" spans="1:5" x14ac:dyDescent="0.2">
      <c r="A75" s="16" t="s">
        <v>246</v>
      </c>
      <c r="B75" s="16"/>
      <c r="C75" s="17">
        <v>10000</v>
      </c>
      <c r="D75" s="17">
        <v>10000</v>
      </c>
      <c r="E75" s="30">
        <f t="shared" si="1"/>
        <v>100</v>
      </c>
    </row>
    <row r="76" spans="1:5" x14ac:dyDescent="0.2">
      <c r="A76" s="10" t="s">
        <v>209</v>
      </c>
      <c r="B76" s="10"/>
      <c r="C76" s="11">
        <v>10000</v>
      </c>
      <c r="D76" s="11">
        <v>10000</v>
      </c>
      <c r="E76" s="31">
        <f t="shared" si="1"/>
        <v>100</v>
      </c>
    </row>
    <row r="77" spans="1:5" x14ac:dyDescent="0.2">
      <c r="A77" s="1" t="s">
        <v>141</v>
      </c>
      <c r="B77" s="1" t="s">
        <v>142</v>
      </c>
      <c r="C77" s="3">
        <v>10000</v>
      </c>
      <c r="D77" s="3">
        <v>10000</v>
      </c>
      <c r="E77" s="25">
        <f t="shared" si="1"/>
        <v>100</v>
      </c>
    </row>
    <row r="78" spans="1:5" x14ac:dyDescent="0.2">
      <c r="A78" s="1" t="s">
        <v>147</v>
      </c>
      <c r="B78" s="1" t="s">
        <v>148</v>
      </c>
      <c r="C78" s="3">
        <v>10000</v>
      </c>
      <c r="D78" s="3">
        <v>10000</v>
      </c>
      <c r="E78" s="25">
        <f t="shared" si="1"/>
        <v>100</v>
      </c>
    </row>
    <row r="79" spans="1:5" x14ac:dyDescent="0.2">
      <c r="A79" t="s">
        <v>151</v>
      </c>
      <c r="B79" t="s">
        <v>152</v>
      </c>
      <c r="C79" s="2">
        <v>10000</v>
      </c>
      <c r="D79" s="2">
        <v>10000</v>
      </c>
      <c r="E79" s="24">
        <f t="shared" si="1"/>
        <v>100</v>
      </c>
    </row>
    <row r="80" spans="1:5" x14ac:dyDescent="0.2">
      <c r="A80" s="8" t="s">
        <v>247</v>
      </c>
      <c r="B80" s="8"/>
      <c r="C80" s="9">
        <v>5638000</v>
      </c>
      <c r="D80" s="9">
        <v>5044140</v>
      </c>
      <c r="E80" s="27">
        <f t="shared" si="1"/>
        <v>89.466832210003545</v>
      </c>
    </row>
    <row r="81" spans="1:5" x14ac:dyDescent="0.2">
      <c r="A81" s="12" t="s">
        <v>234</v>
      </c>
      <c r="B81" s="12"/>
      <c r="C81" s="13">
        <v>5638000</v>
      </c>
      <c r="D81" s="13">
        <v>4964000</v>
      </c>
      <c r="E81" s="28">
        <f t="shared" si="1"/>
        <v>88.04540617240157</v>
      </c>
    </row>
    <row r="82" spans="1:5" x14ac:dyDescent="0.2">
      <c r="A82" s="14" t="s">
        <v>248</v>
      </c>
      <c r="B82" s="14"/>
      <c r="C82" s="15">
        <v>5638000</v>
      </c>
      <c r="D82" s="15">
        <v>4964000</v>
      </c>
      <c r="E82" s="29">
        <f t="shared" si="1"/>
        <v>88.04540617240157</v>
      </c>
    </row>
    <row r="83" spans="1:5" x14ac:dyDescent="0.2">
      <c r="A83" s="16" t="s">
        <v>249</v>
      </c>
      <c r="B83" s="16"/>
      <c r="C83" s="17">
        <v>5638000</v>
      </c>
      <c r="D83" s="17">
        <v>4964000</v>
      </c>
      <c r="E83" s="30">
        <f t="shared" si="1"/>
        <v>88.04540617240157</v>
      </c>
    </row>
    <row r="84" spans="1:5" x14ac:dyDescent="0.2">
      <c r="A84" s="10" t="s">
        <v>209</v>
      </c>
      <c r="B84" s="10"/>
      <c r="C84" s="11">
        <v>1338000</v>
      </c>
      <c r="D84" s="11">
        <v>1189000</v>
      </c>
      <c r="E84" s="31">
        <f t="shared" si="1"/>
        <v>88.86397608370703</v>
      </c>
    </row>
    <row r="85" spans="1:5" x14ac:dyDescent="0.2">
      <c r="A85" s="1" t="s">
        <v>84</v>
      </c>
      <c r="B85" s="1" t="s">
        <v>85</v>
      </c>
      <c r="C85" s="3">
        <v>1338000</v>
      </c>
      <c r="D85" s="3">
        <v>1189000</v>
      </c>
      <c r="E85" s="25">
        <f t="shared" si="1"/>
        <v>88.86397608370703</v>
      </c>
    </row>
    <row r="86" spans="1:5" x14ac:dyDescent="0.2">
      <c r="A86" s="1" t="s">
        <v>94</v>
      </c>
      <c r="B86" s="1" t="s">
        <v>95</v>
      </c>
      <c r="C86" s="3">
        <v>838000</v>
      </c>
      <c r="D86" s="3">
        <v>689000</v>
      </c>
      <c r="E86" s="25">
        <f t="shared" si="1"/>
        <v>82.219570405727922</v>
      </c>
    </row>
    <row r="87" spans="1:5" x14ac:dyDescent="0.2">
      <c r="A87" t="s">
        <v>100</v>
      </c>
      <c r="B87" t="s">
        <v>101</v>
      </c>
      <c r="C87" s="2">
        <v>95000</v>
      </c>
      <c r="D87" s="2">
        <v>100000</v>
      </c>
      <c r="E87" s="24">
        <f t="shared" si="1"/>
        <v>105.26315789473684</v>
      </c>
    </row>
    <row r="88" spans="1:5" x14ac:dyDescent="0.2">
      <c r="A88" t="s">
        <v>102</v>
      </c>
      <c r="B88" t="s">
        <v>103</v>
      </c>
      <c r="C88" s="2">
        <v>8000</v>
      </c>
      <c r="D88" s="2">
        <v>10000</v>
      </c>
      <c r="E88" s="24">
        <f t="shared" si="1"/>
        <v>125</v>
      </c>
    </row>
    <row r="89" spans="1:5" x14ac:dyDescent="0.2">
      <c r="A89" t="s">
        <v>104</v>
      </c>
      <c r="B89" t="s">
        <v>105</v>
      </c>
      <c r="C89" s="2">
        <v>735000</v>
      </c>
      <c r="D89" s="2">
        <v>579000</v>
      </c>
      <c r="E89" s="24">
        <f t="shared" si="1"/>
        <v>78.775510204081627</v>
      </c>
    </row>
    <row r="90" spans="1:5" x14ac:dyDescent="0.2">
      <c r="A90" s="1" t="s">
        <v>129</v>
      </c>
      <c r="B90" s="1" t="s">
        <v>130</v>
      </c>
      <c r="C90" s="3">
        <v>500000</v>
      </c>
      <c r="D90" s="3">
        <v>500000</v>
      </c>
      <c r="E90" s="25">
        <f t="shared" si="1"/>
        <v>100</v>
      </c>
    </row>
    <row r="91" spans="1:5" x14ac:dyDescent="0.2">
      <c r="A91" t="s">
        <v>131</v>
      </c>
      <c r="B91" t="s">
        <v>132</v>
      </c>
      <c r="C91" s="2">
        <v>500000</v>
      </c>
      <c r="D91" s="2">
        <v>500000</v>
      </c>
      <c r="E91" s="24">
        <f t="shared" si="1"/>
        <v>100</v>
      </c>
    </row>
    <row r="92" spans="1:5" x14ac:dyDescent="0.2">
      <c r="A92" s="10" t="s">
        <v>214</v>
      </c>
      <c r="B92" s="10"/>
      <c r="C92" s="11">
        <v>4300000</v>
      </c>
      <c r="D92" s="11">
        <v>3775000</v>
      </c>
      <c r="E92" s="31">
        <f t="shared" si="1"/>
        <v>87.79069767441861</v>
      </c>
    </row>
    <row r="93" spans="1:5" x14ac:dyDescent="0.2">
      <c r="A93" s="1" t="s">
        <v>84</v>
      </c>
      <c r="B93" s="1" t="s">
        <v>85</v>
      </c>
      <c r="C93" s="3">
        <v>4300000</v>
      </c>
      <c r="D93" s="3">
        <v>3775000</v>
      </c>
      <c r="E93" s="25">
        <f t="shared" si="1"/>
        <v>87.79069767441861</v>
      </c>
    </row>
    <row r="94" spans="1:5" x14ac:dyDescent="0.2">
      <c r="A94" s="1" t="s">
        <v>94</v>
      </c>
      <c r="B94" s="1" t="s">
        <v>95</v>
      </c>
      <c r="C94" s="3">
        <v>4300000</v>
      </c>
      <c r="D94" s="3">
        <v>3775000</v>
      </c>
      <c r="E94" s="25">
        <f t="shared" si="1"/>
        <v>87.79069767441861</v>
      </c>
    </row>
    <row r="95" spans="1:5" x14ac:dyDescent="0.2">
      <c r="A95" t="s">
        <v>104</v>
      </c>
      <c r="B95" t="s">
        <v>105</v>
      </c>
      <c r="C95" s="2">
        <v>4300000</v>
      </c>
      <c r="D95" s="2">
        <v>3775000</v>
      </c>
      <c r="E95" s="24">
        <f t="shared" si="1"/>
        <v>87.79069767441861</v>
      </c>
    </row>
    <row r="96" spans="1:5" x14ac:dyDescent="0.2">
      <c r="A96" s="12" t="s">
        <v>250</v>
      </c>
      <c r="B96" s="12"/>
      <c r="C96" s="13">
        <v>0</v>
      </c>
      <c r="D96" s="13">
        <v>80140</v>
      </c>
      <c r="E96" s="28"/>
    </row>
    <row r="97" spans="1:5" x14ac:dyDescent="0.2">
      <c r="A97" s="14" t="s">
        <v>251</v>
      </c>
      <c r="B97" s="14"/>
      <c r="C97" s="15">
        <v>0</v>
      </c>
      <c r="D97" s="15">
        <v>80140</v>
      </c>
      <c r="E97" s="29"/>
    </row>
    <row r="98" spans="1:5" x14ac:dyDescent="0.2">
      <c r="A98" s="16" t="s">
        <v>252</v>
      </c>
      <c r="B98" s="16"/>
      <c r="C98" s="17">
        <v>0</v>
      </c>
      <c r="D98" s="17">
        <v>80140</v>
      </c>
      <c r="E98" s="30"/>
    </row>
    <row r="99" spans="1:5" x14ac:dyDescent="0.2">
      <c r="A99" s="10" t="s">
        <v>217</v>
      </c>
      <c r="B99" s="10"/>
      <c r="C99" s="11">
        <v>0</v>
      </c>
      <c r="D99" s="11">
        <v>80140</v>
      </c>
      <c r="E99" s="31"/>
    </row>
    <row r="100" spans="1:5" x14ac:dyDescent="0.2">
      <c r="A100" s="1" t="s">
        <v>84</v>
      </c>
      <c r="B100" s="1" t="s">
        <v>85</v>
      </c>
      <c r="C100" s="3">
        <v>0</v>
      </c>
      <c r="D100" s="3">
        <v>80140</v>
      </c>
      <c r="E100" s="25"/>
    </row>
    <row r="101" spans="1:5" x14ac:dyDescent="0.2">
      <c r="A101" s="1" t="s">
        <v>94</v>
      </c>
      <c r="B101" s="1" t="s">
        <v>95</v>
      </c>
      <c r="C101" s="3">
        <v>0</v>
      </c>
      <c r="D101" s="3">
        <v>20290</v>
      </c>
      <c r="E101" s="25"/>
    </row>
    <row r="102" spans="1:5" x14ac:dyDescent="0.2">
      <c r="A102" t="s">
        <v>104</v>
      </c>
      <c r="B102" t="s">
        <v>105</v>
      </c>
      <c r="C102" s="2">
        <v>0</v>
      </c>
      <c r="D102" s="2">
        <v>20290</v>
      </c>
    </row>
    <row r="103" spans="1:5" x14ac:dyDescent="0.2">
      <c r="A103" s="1" t="s">
        <v>118</v>
      </c>
      <c r="B103" s="1" t="s">
        <v>119</v>
      </c>
      <c r="C103" s="3">
        <v>0</v>
      </c>
      <c r="D103" s="3">
        <v>59850</v>
      </c>
      <c r="E103" s="25"/>
    </row>
    <row r="104" spans="1:5" x14ac:dyDescent="0.2">
      <c r="A104" t="s">
        <v>124</v>
      </c>
      <c r="B104" t="s">
        <v>41</v>
      </c>
      <c r="C104" s="2">
        <v>0</v>
      </c>
      <c r="D104" s="2">
        <v>59850</v>
      </c>
    </row>
    <row r="105" spans="1:5" x14ac:dyDescent="0.2">
      <c r="A105" s="6" t="s">
        <v>253</v>
      </c>
      <c r="B105" s="6"/>
      <c r="C105" s="4">
        <v>62351650</v>
      </c>
      <c r="D105" s="4">
        <v>55229487</v>
      </c>
      <c r="E105" s="26">
        <f t="shared" si="1"/>
        <v>88.577426579729647</v>
      </c>
    </row>
    <row r="106" spans="1:5" x14ac:dyDescent="0.2">
      <c r="A106" s="8" t="s">
        <v>254</v>
      </c>
      <c r="B106" s="8"/>
      <c r="C106" s="9">
        <v>1499900</v>
      </c>
      <c r="D106" s="9">
        <v>1418300</v>
      </c>
      <c r="E106" s="27">
        <f t="shared" si="1"/>
        <v>94.559637309153942</v>
      </c>
    </row>
    <row r="107" spans="1:5" x14ac:dyDescent="0.2">
      <c r="A107" s="12" t="s">
        <v>234</v>
      </c>
      <c r="B107" s="12"/>
      <c r="C107" s="13">
        <v>1499900</v>
      </c>
      <c r="D107" s="13">
        <v>1418300</v>
      </c>
      <c r="E107" s="28">
        <f t="shared" si="1"/>
        <v>94.559637309153942</v>
      </c>
    </row>
    <row r="108" spans="1:5" x14ac:dyDescent="0.2">
      <c r="A108" s="14" t="s">
        <v>235</v>
      </c>
      <c r="B108" s="14"/>
      <c r="C108" s="15">
        <v>1499900</v>
      </c>
      <c r="D108" s="15">
        <v>1418300</v>
      </c>
      <c r="E108" s="29">
        <f t="shared" si="1"/>
        <v>94.559637309153942</v>
      </c>
    </row>
    <row r="109" spans="1:5" x14ac:dyDescent="0.2">
      <c r="A109" s="16" t="s">
        <v>255</v>
      </c>
      <c r="B109" s="16"/>
      <c r="C109" s="17">
        <v>1486900</v>
      </c>
      <c r="D109" s="17">
        <v>1405300</v>
      </c>
      <c r="E109" s="30">
        <f t="shared" si="1"/>
        <v>94.512072096307747</v>
      </c>
    </row>
    <row r="110" spans="1:5" x14ac:dyDescent="0.2">
      <c r="A110" s="10" t="s">
        <v>209</v>
      </c>
      <c r="B110" s="10"/>
      <c r="C110" s="11">
        <v>1476900</v>
      </c>
      <c r="D110" s="11">
        <v>1405300</v>
      </c>
      <c r="E110" s="31">
        <f t="shared" si="1"/>
        <v>95.15200758345182</v>
      </c>
    </row>
    <row r="111" spans="1:5" x14ac:dyDescent="0.2">
      <c r="A111" s="1" t="s">
        <v>84</v>
      </c>
      <c r="B111" s="1" t="s">
        <v>85</v>
      </c>
      <c r="C111" s="3">
        <v>1476900</v>
      </c>
      <c r="D111" s="3">
        <v>1405300</v>
      </c>
      <c r="E111" s="25">
        <f t="shared" si="1"/>
        <v>95.15200758345182</v>
      </c>
    </row>
    <row r="112" spans="1:5" x14ac:dyDescent="0.2">
      <c r="A112" s="1" t="s">
        <v>86</v>
      </c>
      <c r="B112" s="1" t="s">
        <v>87</v>
      </c>
      <c r="C112" s="3">
        <v>1157800</v>
      </c>
      <c r="D112" s="3">
        <v>1109200</v>
      </c>
      <c r="E112" s="25">
        <f t="shared" si="1"/>
        <v>95.802383831404399</v>
      </c>
    </row>
    <row r="113" spans="1:5" x14ac:dyDescent="0.2">
      <c r="A113" t="s">
        <v>88</v>
      </c>
      <c r="B113" t="s">
        <v>89</v>
      </c>
      <c r="C113" s="2">
        <v>920000</v>
      </c>
      <c r="D113" s="2">
        <v>890000</v>
      </c>
      <c r="E113" s="24">
        <f t="shared" si="1"/>
        <v>96.739130434782609</v>
      </c>
    </row>
    <row r="114" spans="1:5" x14ac:dyDescent="0.2">
      <c r="A114" t="s">
        <v>90</v>
      </c>
      <c r="B114" t="s">
        <v>91</v>
      </c>
      <c r="C114" s="2">
        <v>73800</v>
      </c>
      <c r="D114" s="2">
        <v>73000</v>
      </c>
      <c r="E114" s="24">
        <f t="shared" si="1"/>
        <v>98.915989159891609</v>
      </c>
    </row>
    <row r="115" spans="1:5" x14ac:dyDescent="0.2">
      <c r="A115" t="s">
        <v>92</v>
      </c>
      <c r="B115" t="s">
        <v>93</v>
      </c>
      <c r="C115" s="2">
        <v>164000</v>
      </c>
      <c r="D115" s="2">
        <v>146200</v>
      </c>
      <c r="E115" s="24">
        <f t="shared" si="1"/>
        <v>89.146341463414629</v>
      </c>
    </row>
    <row r="116" spans="1:5" x14ac:dyDescent="0.2">
      <c r="A116" s="1" t="s">
        <v>94</v>
      </c>
      <c r="B116" s="1" t="s">
        <v>95</v>
      </c>
      <c r="C116" s="3">
        <v>319100</v>
      </c>
      <c r="D116" s="3">
        <v>296100</v>
      </c>
      <c r="E116" s="25">
        <f t="shared" si="1"/>
        <v>92.79222814164838</v>
      </c>
    </row>
    <row r="117" spans="1:5" x14ac:dyDescent="0.2">
      <c r="A117" t="s">
        <v>96</v>
      </c>
      <c r="B117" t="s">
        <v>97</v>
      </c>
      <c r="C117" s="2">
        <v>163000</v>
      </c>
      <c r="D117" s="2">
        <v>128000</v>
      </c>
      <c r="E117" s="24">
        <f t="shared" si="1"/>
        <v>78.527607361963192</v>
      </c>
    </row>
    <row r="118" spans="1:5" x14ac:dyDescent="0.2">
      <c r="A118" t="s">
        <v>98</v>
      </c>
      <c r="B118" t="s">
        <v>99</v>
      </c>
      <c r="C118" s="2">
        <v>63500</v>
      </c>
      <c r="D118" s="2">
        <v>71500</v>
      </c>
      <c r="E118" s="24">
        <f t="shared" si="1"/>
        <v>112.5984251968504</v>
      </c>
    </row>
    <row r="119" spans="1:5" x14ac:dyDescent="0.2">
      <c r="A119" t="s">
        <v>100</v>
      </c>
      <c r="B119" t="s">
        <v>101</v>
      </c>
      <c r="C119" s="2">
        <v>67000</v>
      </c>
      <c r="D119" s="2">
        <v>67000</v>
      </c>
      <c r="E119" s="24">
        <f t="shared" si="1"/>
        <v>100</v>
      </c>
    </row>
    <row r="120" spans="1:5" x14ac:dyDescent="0.2">
      <c r="A120" t="s">
        <v>102</v>
      </c>
      <c r="B120" t="s">
        <v>103</v>
      </c>
      <c r="C120" s="2">
        <v>6000</v>
      </c>
      <c r="D120" s="2">
        <v>0</v>
      </c>
      <c r="E120" s="24">
        <f t="shared" si="1"/>
        <v>0</v>
      </c>
    </row>
    <row r="121" spans="1:5" x14ac:dyDescent="0.2">
      <c r="A121" t="s">
        <v>104</v>
      </c>
      <c r="B121" t="s">
        <v>105</v>
      </c>
      <c r="C121" s="2">
        <v>19600</v>
      </c>
      <c r="D121" s="2">
        <v>29600</v>
      </c>
      <c r="E121" s="24">
        <f t="shared" si="1"/>
        <v>151.0204081632653</v>
      </c>
    </row>
    <row r="122" spans="1:5" x14ac:dyDescent="0.2">
      <c r="A122" s="10" t="s">
        <v>219</v>
      </c>
      <c r="B122" s="10"/>
      <c r="C122" s="11">
        <v>10000</v>
      </c>
      <c r="D122" s="11">
        <v>0</v>
      </c>
      <c r="E122" s="31">
        <f t="shared" si="1"/>
        <v>0</v>
      </c>
    </row>
    <row r="123" spans="1:5" x14ac:dyDescent="0.2">
      <c r="A123" s="1" t="s">
        <v>84</v>
      </c>
      <c r="B123" s="1" t="s">
        <v>85</v>
      </c>
      <c r="C123" s="3">
        <v>10000</v>
      </c>
      <c r="D123" s="3">
        <v>0</v>
      </c>
      <c r="E123" s="25">
        <f t="shared" si="1"/>
        <v>0</v>
      </c>
    </row>
    <row r="124" spans="1:5" x14ac:dyDescent="0.2">
      <c r="A124" s="1" t="s">
        <v>94</v>
      </c>
      <c r="B124" s="1" t="s">
        <v>95</v>
      </c>
      <c r="C124" s="3">
        <v>10000</v>
      </c>
      <c r="D124" s="3">
        <v>0</v>
      </c>
      <c r="E124" s="25">
        <f t="shared" si="1"/>
        <v>0</v>
      </c>
    </row>
    <row r="125" spans="1:5" x14ac:dyDescent="0.2">
      <c r="A125" t="s">
        <v>102</v>
      </c>
      <c r="B125" t="s">
        <v>103</v>
      </c>
      <c r="C125" s="2">
        <v>10000</v>
      </c>
      <c r="D125" s="2">
        <v>0</v>
      </c>
      <c r="E125" s="24">
        <f t="shared" si="1"/>
        <v>0</v>
      </c>
    </row>
    <row r="126" spans="1:5" x14ac:dyDescent="0.2">
      <c r="A126" s="16" t="s">
        <v>256</v>
      </c>
      <c r="B126" s="16"/>
      <c r="C126" s="17">
        <v>13000</v>
      </c>
      <c r="D126" s="17">
        <v>13000</v>
      </c>
      <c r="E126" s="30">
        <f t="shared" si="1"/>
        <v>100</v>
      </c>
    </row>
    <row r="127" spans="1:5" x14ac:dyDescent="0.2">
      <c r="A127" s="10" t="s">
        <v>209</v>
      </c>
      <c r="B127" s="10"/>
      <c r="C127" s="11">
        <v>13000</v>
      </c>
      <c r="D127" s="11">
        <v>13000</v>
      </c>
      <c r="E127" s="31">
        <f t="shared" si="1"/>
        <v>100</v>
      </c>
    </row>
    <row r="128" spans="1:5" x14ac:dyDescent="0.2">
      <c r="A128" s="1" t="s">
        <v>141</v>
      </c>
      <c r="B128" s="1" t="s">
        <v>142</v>
      </c>
      <c r="C128" s="3">
        <v>13000</v>
      </c>
      <c r="D128" s="3">
        <v>13000</v>
      </c>
      <c r="E128" s="25">
        <f t="shared" si="1"/>
        <v>100</v>
      </c>
    </row>
    <row r="129" spans="1:5" x14ac:dyDescent="0.2">
      <c r="A129" s="1" t="s">
        <v>147</v>
      </c>
      <c r="B129" s="1" t="s">
        <v>148</v>
      </c>
      <c r="C129" s="3">
        <v>13000</v>
      </c>
      <c r="D129" s="3">
        <v>13000</v>
      </c>
      <c r="E129" s="25">
        <f t="shared" si="1"/>
        <v>100</v>
      </c>
    </row>
    <row r="130" spans="1:5" x14ac:dyDescent="0.2">
      <c r="A130" t="s">
        <v>151</v>
      </c>
      <c r="B130" t="s">
        <v>152</v>
      </c>
      <c r="C130" s="2">
        <v>13000</v>
      </c>
      <c r="D130" s="2">
        <v>13000</v>
      </c>
      <c r="E130" s="24">
        <f t="shared" ref="E130:E190" si="2">SUM(D130/C130)*100</f>
        <v>100</v>
      </c>
    </row>
    <row r="131" spans="1:5" x14ac:dyDescent="0.2">
      <c r="A131" s="8" t="s">
        <v>257</v>
      </c>
      <c r="B131" s="8"/>
      <c r="C131" s="9">
        <v>53569750</v>
      </c>
      <c r="D131" s="9">
        <v>45606187</v>
      </c>
      <c r="E131" s="27">
        <f t="shared" si="2"/>
        <v>85.134216605453645</v>
      </c>
    </row>
    <row r="132" spans="1:5" x14ac:dyDescent="0.2">
      <c r="A132" s="12" t="s">
        <v>258</v>
      </c>
      <c r="B132" s="12"/>
      <c r="C132" s="13">
        <v>50627750</v>
      </c>
      <c r="D132" s="13">
        <v>42707087</v>
      </c>
      <c r="E132" s="28">
        <f t="shared" si="2"/>
        <v>84.355095772575311</v>
      </c>
    </row>
    <row r="133" spans="1:5" x14ac:dyDescent="0.2">
      <c r="A133" s="14" t="s">
        <v>259</v>
      </c>
      <c r="B133" s="14"/>
      <c r="C133" s="15">
        <v>46764147</v>
      </c>
      <c r="D133" s="15">
        <v>38624528</v>
      </c>
      <c r="E133" s="29">
        <f t="shared" si="2"/>
        <v>82.594317394477443</v>
      </c>
    </row>
    <row r="134" spans="1:5" x14ac:dyDescent="0.2">
      <c r="A134" s="16" t="s">
        <v>260</v>
      </c>
      <c r="B134" s="16"/>
      <c r="C134" s="17">
        <v>700000</v>
      </c>
      <c r="D134" s="17">
        <v>1200000</v>
      </c>
      <c r="E134" s="30">
        <f t="shared" si="2"/>
        <v>171.42857142857142</v>
      </c>
    </row>
    <row r="135" spans="1:5" x14ac:dyDescent="0.2">
      <c r="A135" s="10" t="s">
        <v>209</v>
      </c>
      <c r="B135" s="10"/>
      <c r="C135" s="11">
        <v>700000</v>
      </c>
      <c r="D135" s="11">
        <v>1200000</v>
      </c>
      <c r="E135" s="31">
        <f t="shared" si="2"/>
        <v>171.42857142857142</v>
      </c>
    </row>
    <row r="136" spans="1:5" x14ac:dyDescent="0.2">
      <c r="A136" s="1" t="s">
        <v>84</v>
      </c>
      <c r="B136" s="1" t="s">
        <v>85</v>
      </c>
      <c r="C136" s="3">
        <v>700000</v>
      </c>
      <c r="D136" s="3">
        <v>1200000</v>
      </c>
      <c r="E136" s="25">
        <f t="shared" si="2"/>
        <v>171.42857142857142</v>
      </c>
    </row>
    <row r="137" spans="1:5" x14ac:dyDescent="0.2">
      <c r="A137" s="1" t="s">
        <v>112</v>
      </c>
      <c r="B137" s="1" t="s">
        <v>113</v>
      </c>
      <c r="C137" s="3">
        <v>700000</v>
      </c>
      <c r="D137" s="3">
        <v>1200000</v>
      </c>
      <c r="E137" s="25">
        <f t="shared" si="2"/>
        <v>171.42857142857142</v>
      </c>
    </row>
    <row r="138" spans="1:5" x14ac:dyDescent="0.2">
      <c r="A138" t="s">
        <v>114</v>
      </c>
      <c r="B138" t="s">
        <v>115</v>
      </c>
      <c r="C138" s="2">
        <v>700000</v>
      </c>
      <c r="D138" s="2">
        <v>1200000</v>
      </c>
      <c r="E138" s="24">
        <f t="shared" si="2"/>
        <v>171.42857142857142</v>
      </c>
    </row>
    <row r="139" spans="1:5" x14ac:dyDescent="0.2">
      <c r="A139" s="16" t="s">
        <v>261</v>
      </c>
      <c r="B139" s="16"/>
      <c r="C139" s="17">
        <v>260000</v>
      </c>
      <c r="D139" s="17">
        <v>459000</v>
      </c>
      <c r="E139" s="30">
        <f t="shared" si="2"/>
        <v>176.53846153846155</v>
      </c>
    </row>
    <row r="140" spans="1:5" x14ac:dyDescent="0.2">
      <c r="A140" s="10" t="s">
        <v>209</v>
      </c>
      <c r="B140" s="10"/>
      <c r="C140" s="11">
        <v>260000</v>
      </c>
      <c r="D140" s="11">
        <v>459000</v>
      </c>
      <c r="E140" s="31">
        <f t="shared" si="2"/>
        <v>176.53846153846155</v>
      </c>
    </row>
    <row r="141" spans="1:5" x14ac:dyDescent="0.2">
      <c r="A141" s="1" t="s">
        <v>84</v>
      </c>
      <c r="B141" s="1" t="s">
        <v>85</v>
      </c>
      <c r="C141" s="3">
        <v>260000</v>
      </c>
      <c r="D141" s="3">
        <v>459000</v>
      </c>
      <c r="E141" s="25">
        <f t="shared" si="2"/>
        <v>176.53846153846155</v>
      </c>
    </row>
    <row r="142" spans="1:5" x14ac:dyDescent="0.2">
      <c r="A142" s="1" t="s">
        <v>94</v>
      </c>
      <c r="B142" s="1" t="s">
        <v>95</v>
      </c>
      <c r="C142" s="3">
        <v>120000</v>
      </c>
      <c r="D142" s="3">
        <v>169000</v>
      </c>
      <c r="E142" s="25">
        <f t="shared" si="2"/>
        <v>140.83333333333334</v>
      </c>
    </row>
    <row r="143" spans="1:5" x14ac:dyDescent="0.2">
      <c r="A143" t="s">
        <v>100</v>
      </c>
      <c r="B143" t="s">
        <v>101</v>
      </c>
      <c r="C143" s="2">
        <v>120000</v>
      </c>
      <c r="D143" s="2">
        <v>169000</v>
      </c>
      <c r="E143" s="24">
        <f t="shared" si="2"/>
        <v>140.83333333333334</v>
      </c>
    </row>
    <row r="144" spans="1:5" x14ac:dyDescent="0.2">
      <c r="A144" s="1" t="s">
        <v>129</v>
      </c>
      <c r="B144" s="1" t="s">
        <v>130</v>
      </c>
      <c r="C144" s="3">
        <v>140000</v>
      </c>
      <c r="D144" s="3">
        <v>290000</v>
      </c>
      <c r="E144" s="25">
        <f t="shared" si="2"/>
        <v>207.14285714285717</v>
      </c>
    </row>
    <row r="145" spans="1:5" x14ac:dyDescent="0.2">
      <c r="A145" t="s">
        <v>131</v>
      </c>
      <c r="B145" t="s">
        <v>132</v>
      </c>
      <c r="C145" s="2">
        <v>140000</v>
      </c>
      <c r="D145" s="2">
        <v>140000</v>
      </c>
      <c r="E145" s="24">
        <f t="shared" si="2"/>
        <v>100</v>
      </c>
    </row>
    <row r="146" spans="1:5" x14ac:dyDescent="0.2">
      <c r="A146" t="s">
        <v>133</v>
      </c>
      <c r="B146" t="s">
        <v>134</v>
      </c>
      <c r="C146" s="2">
        <v>0</v>
      </c>
      <c r="D146" s="2">
        <v>150000</v>
      </c>
    </row>
    <row r="147" spans="1:5" x14ac:dyDescent="0.2">
      <c r="A147" s="16" t="s">
        <v>262</v>
      </c>
      <c r="B147" s="16"/>
      <c r="C147" s="17">
        <v>4973000</v>
      </c>
      <c r="D147" s="17">
        <v>3644000</v>
      </c>
      <c r="E147" s="30">
        <f t="shared" si="2"/>
        <v>73.27568871908305</v>
      </c>
    </row>
    <row r="148" spans="1:5" x14ac:dyDescent="0.2">
      <c r="A148" s="10" t="s">
        <v>209</v>
      </c>
      <c r="B148" s="10"/>
      <c r="C148" s="11">
        <v>1573000</v>
      </c>
      <c r="D148" s="11">
        <v>1294000</v>
      </c>
      <c r="E148" s="31">
        <f t="shared" si="2"/>
        <v>82.263191354100442</v>
      </c>
    </row>
    <row r="149" spans="1:5" x14ac:dyDescent="0.2">
      <c r="A149" s="1" t="s">
        <v>84</v>
      </c>
      <c r="B149" s="1" t="s">
        <v>85</v>
      </c>
      <c r="C149" s="3">
        <v>1573000</v>
      </c>
      <c r="D149" s="3">
        <v>1294000</v>
      </c>
      <c r="E149" s="25">
        <f t="shared" si="2"/>
        <v>82.263191354100442</v>
      </c>
    </row>
    <row r="150" spans="1:5" x14ac:dyDescent="0.2">
      <c r="A150" s="1" t="s">
        <v>106</v>
      </c>
      <c r="B150" s="1" t="s">
        <v>107</v>
      </c>
      <c r="C150" s="3">
        <v>8000</v>
      </c>
      <c r="D150" s="3">
        <v>4000</v>
      </c>
      <c r="E150" s="25">
        <f t="shared" si="2"/>
        <v>50</v>
      </c>
    </row>
    <row r="151" spans="1:5" x14ac:dyDescent="0.2">
      <c r="A151" t="s">
        <v>110</v>
      </c>
      <c r="B151" t="s">
        <v>111</v>
      </c>
      <c r="C151" s="2">
        <v>8000</v>
      </c>
      <c r="D151" s="2">
        <v>4000</v>
      </c>
      <c r="E151" s="24">
        <f t="shared" si="2"/>
        <v>50</v>
      </c>
    </row>
    <row r="152" spans="1:5" x14ac:dyDescent="0.2">
      <c r="A152" s="1" t="s">
        <v>112</v>
      </c>
      <c r="B152" s="1" t="s">
        <v>113</v>
      </c>
      <c r="C152" s="3">
        <v>1565000</v>
      </c>
      <c r="D152" s="3">
        <v>1290000</v>
      </c>
      <c r="E152" s="25">
        <f t="shared" si="2"/>
        <v>82.428115015974441</v>
      </c>
    </row>
    <row r="153" spans="1:5" x14ac:dyDescent="0.2">
      <c r="A153" t="s">
        <v>116</v>
      </c>
      <c r="B153" t="s">
        <v>117</v>
      </c>
      <c r="C153" s="2">
        <v>1565000</v>
      </c>
      <c r="D153" s="2">
        <v>1290000</v>
      </c>
      <c r="E153" s="24">
        <f t="shared" si="2"/>
        <v>82.428115015974441</v>
      </c>
    </row>
    <row r="154" spans="1:5" x14ac:dyDescent="0.2">
      <c r="A154" s="10" t="s">
        <v>214</v>
      </c>
      <c r="B154" s="10"/>
      <c r="C154" s="11">
        <v>2300000</v>
      </c>
      <c r="D154" s="11">
        <v>1600000</v>
      </c>
      <c r="E154" s="31">
        <f t="shared" si="2"/>
        <v>69.565217391304344</v>
      </c>
    </row>
    <row r="155" spans="1:5" x14ac:dyDescent="0.2">
      <c r="A155" s="1" t="s">
        <v>84</v>
      </c>
      <c r="B155" s="1" t="s">
        <v>85</v>
      </c>
      <c r="C155" s="3">
        <v>2300000</v>
      </c>
      <c r="D155" s="3">
        <v>1600000</v>
      </c>
      <c r="E155" s="25">
        <f t="shared" si="2"/>
        <v>69.565217391304344</v>
      </c>
    </row>
    <row r="156" spans="1:5" x14ac:dyDescent="0.2">
      <c r="A156" s="1" t="s">
        <v>112</v>
      </c>
      <c r="B156" s="1" t="s">
        <v>113</v>
      </c>
      <c r="C156" s="3">
        <v>2300000</v>
      </c>
      <c r="D156" s="3">
        <v>1600000</v>
      </c>
      <c r="E156" s="25">
        <f t="shared" si="2"/>
        <v>69.565217391304344</v>
      </c>
    </row>
    <row r="157" spans="1:5" x14ac:dyDescent="0.2">
      <c r="A157" t="s">
        <v>116</v>
      </c>
      <c r="B157" t="s">
        <v>117</v>
      </c>
      <c r="C157" s="2">
        <v>2300000</v>
      </c>
      <c r="D157" s="2">
        <v>1600000</v>
      </c>
      <c r="E157" s="24">
        <f t="shared" si="2"/>
        <v>69.565217391304344</v>
      </c>
    </row>
    <row r="158" spans="1:5" x14ac:dyDescent="0.2">
      <c r="A158" s="10" t="s">
        <v>216</v>
      </c>
      <c r="B158" s="10"/>
      <c r="C158" s="11">
        <v>1100000</v>
      </c>
      <c r="D158" s="11">
        <v>750000</v>
      </c>
      <c r="E158" s="31">
        <f t="shared" si="2"/>
        <v>68.181818181818173</v>
      </c>
    </row>
    <row r="159" spans="1:5" x14ac:dyDescent="0.2">
      <c r="A159" s="1" t="s">
        <v>84</v>
      </c>
      <c r="B159" s="1" t="s">
        <v>85</v>
      </c>
      <c r="C159" s="3">
        <v>1100000</v>
      </c>
      <c r="D159" s="3">
        <v>750000</v>
      </c>
      <c r="E159" s="25">
        <f t="shared" si="2"/>
        <v>68.181818181818173</v>
      </c>
    </row>
    <row r="160" spans="1:5" x14ac:dyDescent="0.2">
      <c r="A160" s="1" t="s">
        <v>112</v>
      </c>
      <c r="B160" s="1" t="s">
        <v>113</v>
      </c>
      <c r="C160" s="3">
        <v>1100000</v>
      </c>
      <c r="D160" s="3">
        <v>750000</v>
      </c>
      <c r="E160" s="25">
        <f t="shared" si="2"/>
        <v>68.181818181818173</v>
      </c>
    </row>
    <row r="161" spans="1:5" x14ac:dyDescent="0.2">
      <c r="A161" t="s">
        <v>116</v>
      </c>
      <c r="B161" t="s">
        <v>117</v>
      </c>
      <c r="C161" s="2">
        <v>1100000</v>
      </c>
      <c r="D161" s="2">
        <v>750000</v>
      </c>
      <c r="E161" s="24">
        <f t="shared" si="2"/>
        <v>68.181818181818173</v>
      </c>
    </row>
    <row r="162" spans="1:5" x14ac:dyDescent="0.2">
      <c r="A162" s="16" t="s">
        <v>263</v>
      </c>
      <c r="B162" s="16"/>
      <c r="C162" s="17">
        <v>700000</v>
      </c>
      <c r="D162" s="17">
        <v>700000</v>
      </c>
      <c r="E162" s="30">
        <f t="shared" si="2"/>
        <v>100</v>
      </c>
    </row>
    <row r="163" spans="1:5" x14ac:dyDescent="0.2">
      <c r="A163" s="10" t="s">
        <v>209</v>
      </c>
      <c r="B163" s="10"/>
      <c r="C163" s="11">
        <v>700000</v>
      </c>
      <c r="D163" s="11">
        <v>700000</v>
      </c>
      <c r="E163" s="31">
        <f t="shared" si="2"/>
        <v>100</v>
      </c>
    </row>
    <row r="164" spans="1:5" x14ac:dyDescent="0.2">
      <c r="A164" s="1" t="s">
        <v>84</v>
      </c>
      <c r="B164" s="1" t="s">
        <v>85</v>
      </c>
      <c r="C164" s="3">
        <v>700000</v>
      </c>
      <c r="D164" s="3">
        <v>700000</v>
      </c>
      <c r="E164" s="25">
        <f t="shared" si="2"/>
        <v>100</v>
      </c>
    </row>
    <row r="165" spans="1:5" x14ac:dyDescent="0.2">
      <c r="A165" s="1" t="s">
        <v>129</v>
      </c>
      <c r="B165" s="1" t="s">
        <v>130</v>
      </c>
      <c r="C165" s="3">
        <v>700000</v>
      </c>
      <c r="D165" s="3">
        <v>700000</v>
      </c>
      <c r="E165" s="25">
        <f t="shared" si="2"/>
        <v>100</v>
      </c>
    </row>
    <row r="166" spans="1:5" x14ac:dyDescent="0.2">
      <c r="A166" t="s">
        <v>131</v>
      </c>
      <c r="B166" t="s">
        <v>132</v>
      </c>
      <c r="C166" s="2">
        <v>700000</v>
      </c>
      <c r="D166" s="2">
        <v>700000</v>
      </c>
      <c r="E166" s="24">
        <f t="shared" si="2"/>
        <v>100</v>
      </c>
    </row>
    <row r="167" spans="1:5" x14ac:dyDescent="0.2">
      <c r="A167" s="16" t="s">
        <v>264</v>
      </c>
      <c r="B167" s="16"/>
      <c r="C167" s="17">
        <v>0</v>
      </c>
      <c r="D167" s="17">
        <v>750000</v>
      </c>
      <c r="E167" s="30"/>
    </row>
    <row r="168" spans="1:5" x14ac:dyDescent="0.2">
      <c r="A168" s="10" t="s">
        <v>214</v>
      </c>
      <c r="B168" s="10"/>
      <c r="C168" s="11">
        <v>0</v>
      </c>
      <c r="D168" s="11">
        <v>750000</v>
      </c>
      <c r="E168" s="31"/>
    </row>
    <row r="169" spans="1:5" x14ac:dyDescent="0.2">
      <c r="A169" s="1" t="s">
        <v>184</v>
      </c>
      <c r="B169" s="1" t="s">
        <v>185</v>
      </c>
      <c r="C169" s="3">
        <v>0</v>
      </c>
      <c r="D169" s="3">
        <v>750000</v>
      </c>
      <c r="E169" s="25"/>
    </row>
    <row r="170" spans="1:5" x14ac:dyDescent="0.2">
      <c r="A170" s="1" t="s">
        <v>190</v>
      </c>
      <c r="B170" s="1" t="s">
        <v>191</v>
      </c>
      <c r="C170" s="3">
        <v>0</v>
      </c>
      <c r="D170" s="3">
        <v>750000</v>
      </c>
      <c r="E170" s="25"/>
    </row>
    <row r="171" spans="1:5" x14ac:dyDescent="0.2">
      <c r="A171" t="s">
        <v>200</v>
      </c>
      <c r="B171" t="s">
        <v>201</v>
      </c>
      <c r="C171" s="2">
        <v>0</v>
      </c>
      <c r="D171" s="2">
        <v>750000</v>
      </c>
    </row>
    <row r="172" spans="1:5" x14ac:dyDescent="0.2">
      <c r="A172" s="16" t="s">
        <v>265</v>
      </c>
      <c r="B172" s="16"/>
      <c r="C172" s="17">
        <v>700000</v>
      </c>
      <c r="D172" s="17">
        <v>480000</v>
      </c>
      <c r="E172" s="30">
        <f t="shared" si="2"/>
        <v>68.571428571428569</v>
      </c>
    </row>
    <row r="173" spans="1:5" x14ac:dyDescent="0.2">
      <c r="A173" s="10" t="s">
        <v>217</v>
      </c>
      <c r="B173" s="10"/>
      <c r="C173" s="11">
        <v>700000</v>
      </c>
      <c r="D173" s="11">
        <v>480000</v>
      </c>
      <c r="E173" s="31">
        <f t="shared" si="2"/>
        <v>68.571428571428569</v>
      </c>
    </row>
    <row r="174" spans="1:5" x14ac:dyDescent="0.2">
      <c r="A174" s="1" t="s">
        <v>84</v>
      </c>
      <c r="B174" s="1" t="s">
        <v>85</v>
      </c>
      <c r="C174" s="3">
        <v>700000</v>
      </c>
      <c r="D174" s="3">
        <v>480000</v>
      </c>
      <c r="E174" s="25">
        <f t="shared" si="2"/>
        <v>68.571428571428569</v>
      </c>
    </row>
    <row r="175" spans="1:5" x14ac:dyDescent="0.2">
      <c r="A175" s="1" t="s">
        <v>129</v>
      </c>
      <c r="B175" s="1" t="s">
        <v>130</v>
      </c>
      <c r="C175" s="3">
        <v>700000</v>
      </c>
      <c r="D175" s="3">
        <v>480000</v>
      </c>
      <c r="E175" s="25">
        <f t="shared" si="2"/>
        <v>68.571428571428569</v>
      </c>
    </row>
    <row r="176" spans="1:5" x14ac:dyDescent="0.2">
      <c r="A176" t="s">
        <v>131</v>
      </c>
      <c r="B176" t="s">
        <v>132</v>
      </c>
      <c r="C176" s="2">
        <v>700000</v>
      </c>
      <c r="D176" s="2">
        <v>480000</v>
      </c>
      <c r="E176" s="24">
        <f t="shared" si="2"/>
        <v>68.571428571428569</v>
      </c>
    </row>
    <row r="177" spans="1:5" x14ac:dyDescent="0.2">
      <c r="A177" s="16" t="s">
        <v>266</v>
      </c>
      <c r="B177" s="16"/>
      <c r="C177" s="17">
        <v>27783447</v>
      </c>
      <c r="D177" s="17">
        <v>22071992</v>
      </c>
      <c r="E177" s="30">
        <f t="shared" si="2"/>
        <v>79.442957527912213</v>
      </c>
    </row>
    <row r="178" spans="1:5" x14ac:dyDescent="0.2">
      <c r="A178" s="10" t="s">
        <v>209</v>
      </c>
      <c r="B178" s="10"/>
      <c r="C178" s="11">
        <v>10914905</v>
      </c>
      <c r="D178" s="11">
        <v>6223200</v>
      </c>
      <c r="E178" s="31">
        <f t="shared" si="2"/>
        <v>57.015613053892821</v>
      </c>
    </row>
    <row r="179" spans="1:5" x14ac:dyDescent="0.2">
      <c r="A179" s="1" t="s">
        <v>84</v>
      </c>
      <c r="B179" s="1" t="s">
        <v>85</v>
      </c>
      <c r="C179" s="3">
        <v>112700</v>
      </c>
      <c r="D179" s="3">
        <v>112700</v>
      </c>
      <c r="E179" s="25">
        <f t="shared" si="2"/>
        <v>100</v>
      </c>
    </row>
    <row r="180" spans="1:5" x14ac:dyDescent="0.2">
      <c r="A180" s="1" t="s">
        <v>86</v>
      </c>
      <c r="B180" s="1" t="s">
        <v>87</v>
      </c>
      <c r="C180" s="3">
        <v>65000</v>
      </c>
      <c r="D180" s="3">
        <v>65000</v>
      </c>
      <c r="E180" s="25">
        <f t="shared" si="2"/>
        <v>100</v>
      </c>
    </row>
    <row r="181" spans="1:5" x14ac:dyDescent="0.2">
      <c r="A181" t="s">
        <v>90</v>
      </c>
      <c r="B181" t="s">
        <v>91</v>
      </c>
      <c r="C181" s="2">
        <v>65000</v>
      </c>
      <c r="D181" s="2">
        <v>65000</v>
      </c>
      <c r="E181" s="24">
        <f t="shared" si="2"/>
        <v>100</v>
      </c>
    </row>
    <row r="182" spans="1:5" x14ac:dyDescent="0.2">
      <c r="A182" s="1" t="s">
        <v>94</v>
      </c>
      <c r="B182" s="1" t="s">
        <v>95</v>
      </c>
      <c r="C182" s="3">
        <v>47700</v>
      </c>
      <c r="D182" s="3">
        <v>47700</v>
      </c>
      <c r="E182" s="25">
        <f t="shared" si="2"/>
        <v>100</v>
      </c>
    </row>
    <row r="183" spans="1:5" x14ac:dyDescent="0.2">
      <c r="A183" t="s">
        <v>100</v>
      </c>
      <c r="B183" t="s">
        <v>101</v>
      </c>
      <c r="C183" s="2">
        <v>47700</v>
      </c>
      <c r="D183" s="2">
        <v>47700</v>
      </c>
      <c r="E183" s="24">
        <f t="shared" si="2"/>
        <v>100</v>
      </c>
    </row>
    <row r="184" spans="1:5" x14ac:dyDescent="0.2">
      <c r="A184" s="1" t="s">
        <v>141</v>
      </c>
      <c r="B184" s="1" t="s">
        <v>142</v>
      </c>
      <c r="C184" s="3">
        <v>10802205</v>
      </c>
      <c r="D184" s="3">
        <v>6110500</v>
      </c>
      <c r="E184" s="25">
        <f t="shared" si="2"/>
        <v>56.56715457631104</v>
      </c>
    </row>
    <row r="185" spans="1:5" x14ac:dyDescent="0.2">
      <c r="A185" s="1" t="s">
        <v>147</v>
      </c>
      <c r="B185" s="1" t="s">
        <v>148</v>
      </c>
      <c r="C185" s="3">
        <v>10802205</v>
      </c>
      <c r="D185" s="3">
        <v>6110500</v>
      </c>
      <c r="E185" s="25">
        <f t="shared" si="2"/>
        <v>56.56715457631104</v>
      </c>
    </row>
    <row r="186" spans="1:5" x14ac:dyDescent="0.2">
      <c r="A186" t="s">
        <v>149</v>
      </c>
      <c r="B186" t="s">
        <v>150</v>
      </c>
      <c r="C186" s="2">
        <v>10802205</v>
      </c>
      <c r="D186" s="2">
        <v>6110500</v>
      </c>
      <c r="E186" s="24">
        <f t="shared" si="2"/>
        <v>56.56715457631104</v>
      </c>
    </row>
    <row r="187" spans="1:5" x14ac:dyDescent="0.2">
      <c r="A187" s="10" t="s">
        <v>214</v>
      </c>
      <c r="B187" s="10"/>
      <c r="C187" s="11">
        <v>737492</v>
      </c>
      <c r="D187" s="11">
        <v>737492</v>
      </c>
      <c r="E187" s="31">
        <f t="shared" si="2"/>
        <v>100</v>
      </c>
    </row>
    <row r="188" spans="1:5" x14ac:dyDescent="0.2">
      <c r="A188" s="1" t="s">
        <v>141</v>
      </c>
      <c r="B188" s="1" t="s">
        <v>142</v>
      </c>
      <c r="C188" s="3">
        <v>737492</v>
      </c>
      <c r="D188" s="3">
        <v>737492</v>
      </c>
      <c r="E188" s="25">
        <f t="shared" si="2"/>
        <v>100</v>
      </c>
    </row>
    <row r="189" spans="1:5" x14ac:dyDescent="0.2">
      <c r="A189" s="1" t="s">
        <v>147</v>
      </c>
      <c r="B189" s="1" t="s">
        <v>148</v>
      </c>
      <c r="C189" s="3">
        <v>737492</v>
      </c>
      <c r="D189" s="3">
        <v>737492</v>
      </c>
      <c r="E189" s="25">
        <f t="shared" si="2"/>
        <v>100</v>
      </c>
    </row>
    <row r="190" spans="1:5" x14ac:dyDescent="0.2">
      <c r="A190" t="s">
        <v>149</v>
      </c>
      <c r="B190" t="s">
        <v>150</v>
      </c>
      <c r="C190" s="2">
        <v>737492</v>
      </c>
      <c r="D190" s="2">
        <v>737492</v>
      </c>
      <c r="E190" s="24">
        <f t="shared" si="2"/>
        <v>100</v>
      </c>
    </row>
    <row r="191" spans="1:5" x14ac:dyDescent="0.2">
      <c r="A191" s="10" t="s">
        <v>217</v>
      </c>
      <c r="B191" s="10"/>
      <c r="C191" s="11">
        <v>16131050</v>
      </c>
      <c r="D191" s="11">
        <v>15111300</v>
      </c>
      <c r="E191" s="31">
        <f t="shared" ref="E191:E254" si="3">SUM(D191/C191)*100</f>
        <v>93.678340839560974</v>
      </c>
    </row>
    <row r="192" spans="1:5" x14ac:dyDescent="0.2">
      <c r="A192" s="1" t="s">
        <v>84</v>
      </c>
      <c r="B192" s="1" t="s">
        <v>85</v>
      </c>
      <c r="C192" s="3">
        <v>226300</v>
      </c>
      <c r="D192" s="3">
        <v>241300</v>
      </c>
      <c r="E192" s="25">
        <f t="shared" si="3"/>
        <v>106.62836942112239</v>
      </c>
    </row>
    <row r="193" spans="1:5" x14ac:dyDescent="0.2">
      <c r="A193" s="1" t="s">
        <v>86</v>
      </c>
      <c r="B193" s="1" t="s">
        <v>87</v>
      </c>
      <c r="C193" s="3">
        <v>135000</v>
      </c>
      <c r="D193" s="3">
        <v>150000</v>
      </c>
      <c r="E193" s="25">
        <f t="shared" si="3"/>
        <v>111.11111111111111</v>
      </c>
    </row>
    <row r="194" spans="1:5" x14ac:dyDescent="0.2">
      <c r="A194" t="s">
        <v>90</v>
      </c>
      <c r="B194" t="s">
        <v>91</v>
      </c>
      <c r="C194" s="2">
        <v>135000</v>
      </c>
      <c r="D194" s="2">
        <v>150000</v>
      </c>
      <c r="E194" s="24">
        <f t="shared" si="3"/>
        <v>111.11111111111111</v>
      </c>
    </row>
    <row r="195" spans="1:5" x14ac:dyDescent="0.2">
      <c r="A195" s="1" t="s">
        <v>94</v>
      </c>
      <c r="B195" s="1" t="s">
        <v>95</v>
      </c>
      <c r="C195" s="3">
        <v>91300</v>
      </c>
      <c r="D195" s="3">
        <v>91300</v>
      </c>
      <c r="E195" s="25">
        <f t="shared" si="3"/>
        <v>100</v>
      </c>
    </row>
    <row r="196" spans="1:5" x14ac:dyDescent="0.2">
      <c r="A196" t="s">
        <v>100</v>
      </c>
      <c r="B196" t="s">
        <v>101</v>
      </c>
      <c r="C196" s="2">
        <v>91300</v>
      </c>
      <c r="D196" s="2">
        <v>91300</v>
      </c>
      <c r="E196" s="24">
        <f t="shared" si="3"/>
        <v>100</v>
      </c>
    </row>
    <row r="197" spans="1:5" x14ac:dyDescent="0.2">
      <c r="A197" s="1" t="s">
        <v>141</v>
      </c>
      <c r="B197" s="1" t="s">
        <v>142</v>
      </c>
      <c r="C197" s="3">
        <v>15904750</v>
      </c>
      <c r="D197" s="3">
        <v>14870000</v>
      </c>
      <c r="E197" s="25">
        <f t="shared" si="3"/>
        <v>93.494081956648174</v>
      </c>
    </row>
    <row r="198" spans="1:5" x14ac:dyDescent="0.2">
      <c r="A198" s="1" t="s">
        <v>147</v>
      </c>
      <c r="B198" s="1" t="s">
        <v>148</v>
      </c>
      <c r="C198" s="3">
        <v>15904750</v>
      </c>
      <c r="D198" s="3">
        <v>14870000</v>
      </c>
      <c r="E198" s="25">
        <f t="shared" si="3"/>
        <v>93.494081956648174</v>
      </c>
    </row>
    <row r="199" spans="1:5" x14ac:dyDescent="0.2">
      <c r="A199" t="s">
        <v>149</v>
      </c>
      <c r="B199" t="s">
        <v>150</v>
      </c>
      <c r="C199" s="2">
        <v>15904750</v>
      </c>
      <c r="D199" s="2">
        <v>14870000</v>
      </c>
      <c r="E199" s="24">
        <f t="shared" si="3"/>
        <v>93.494081956648174</v>
      </c>
    </row>
    <row r="200" spans="1:5" x14ac:dyDescent="0.2">
      <c r="A200" s="16" t="s">
        <v>267</v>
      </c>
      <c r="B200" s="16"/>
      <c r="C200" s="17">
        <v>2775900</v>
      </c>
      <c r="D200" s="17">
        <v>2020201</v>
      </c>
      <c r="E200" s="30">
        <f t="shared" si="3"/>
        <v>72.776432868619196</v>
      </c>
    </row>
    <row r="201" spans="1:5" x14ac:dyDescent="0.2">
      <c r="A201" s="10" t="s">
        <v>209</v>
      </c>
      <c r="B201" s="10"/>
      <c r="C201" s="11">
        <v>1375627</v>
      </c>
      <c r="D201" s="11">
        <v>655040</v>
      </c>
      <c r="E201" s="31">
        <f t="shared" si="3"/>
        <v>47.617559120313864</v>
      </c>
    </row>
    <row r="202" spans="1:5" x14ac:dyDescent="0.2">
      <c r="A202" s="1" t="s">
        <v>84</v>
      </c>
      <c r="B202" s="1" t="s">
        <v>85</v>
      </c>
      <c r="C202" s="3">
        <v>627</v>
      </c>
      <c r="D202" s="3">
        <v>540</v>
      </c>
      <c r="E202" s="25">
        <f t="shared" si="3"/>
        <v>86.124401913875602</v>
      </c>
    </row>
    <row r="203" spans="1:5" x14ac:dyDescent="0.2">
      <c r="A203" s="1" t="s">
        <v>86</v>
      </c>
      <c r="B203" s="1" t="s">
        <v>87</v>
      </c>
      <c r="C203" s="3">
        <v>153</v>
      </c>
      <c r="D203" s="3">
        <v>200</v>
      </c>
      <c r="E203" s="25">
        <f t="shared" si="3"/>
        <v>130.718954248366</v>
      </c>
    </row>
    <row r="204" spans="1:5" x14ac:dyDescent="0.2">
      <c r="A204" t="s">
        <v>90</v>
      </c>
      <c r="B204" t="s">
        <v>91</v>
      </c>
      <c r="C204" s="2">
        <v>153</v>
      </c>
      <c r="D204" s="2">
        <v>200</v>
      </c>
      <c r="E204" s="24">
        <f t="shared" si="3"/>
        <v>130.718954248366</v>
      </c>
    </row>
    <row r="205" spans="1:5" x14ac:dyDescent="0.2">
      <c r="A205" s="1" t="s">
        <v>94</v>
      </c>
      <c r="B205" s="1" t="s">
        <v>95</v>
      </c>
      <c r="C205" s="3">
        <v>474</v>
      </c>
      <c r="D205" s="3">
        <v>340</v>
      </c>
      <c r="E205" s="25">
        <f t="shared" si="3"/>
        <v>71.729957805907176</v>
      </c>
    </row>
    <row r="206" spans="1:5" x14ac:dyDescent="0.2">
      <c r="A206" t="s">
        <v>100</v>
      </c>
      <c r="B206" t="s">
        <v>101</v>
      </c>
      <c r="C206" s="2">
        <v>474</v>
      </c>
      <c r="D206" s="2">
        <v>340</v>
      </c>
      <c r="E206" s="24">
        <f t="shared" si="3"/>
        <v>71.729957805907176</v>
      </c>
    </row>
    <row r="207" spans="1:5" x14ac:dyDescent="0.2">
      <c r="A207" s="1" t="s">
        <v>141</v>
      </c>
      <c r="B207" s="1" t="s">
        <v>142</v>
      </c>
      <c r="C207" s="3">
        <v>1375000</v>
      </c>
      <c r="D207" s="3">
        <v>654500</v>
      </c>
      <c r="E207" s="25">
        <f t="shared" si="3"/>
        <v>47.599999999999994</v>
      </c>
    </row>
    <row r="208" spans="1:5" x14ac:dyDescent="0.2">
      <c r="A208" s="1" t="s">
        <v>159</v>
      </c>
      <c r="B208" s="1" t="s">
        <v>160</v>
      </c>
      <c r="C208" s="3">
        <v>1375000</v>
      </c>
      <c r="D208" s="3">
        <v>654500</v>
      </c>
      <c r="E208" s="25">
        <f t="shared" si="3"/>
        <v>47.599999999999994</v>
      </c>
    </row>
    <row r="209" spans="1:5" x14ac:dyDescent="0.2">
      <c r="A209" t="s">
        <v>161</v>
      </c>
      <c r="B209" t="s">
        <v>162</v>
      </c>
      <c r="C209" s="2">
        <v>1375000</v>
      </c>
      <c r="D209" s="2">
        <v>654500</v>
      </c>
      <c r="E209" s="24">
        <f t="shared" si="3"/>
        <v>47.599999999999994</v>
      </c>
    </row>
    <row r="210" spans="1:5" x14ac:dyDescent="0.2">
      <c r="A210" s="10" t="s">
        <v>214</v>
      </c>
      <c r="B210" s="10"/>
      <c r="C210" s="11">
        <v>522508</v>
      </c>
      <c r="D210" s="11">
        <v>469126</v>
      </c>
      <c r="E210" s="31">
        <f t="shared" si="3"/>
        <v>89.783505707089645</v>
      </c>
    </row>
    <row r="211" spans="1:5" x14ac:dyDescent="0.2">
      <c r="A211" s="1" t="s">
        <v>84</v>
      </c>
      <c r="B211" s="1" t="s">
        <v>85</v>
      </c>
      <c r="C211" s="3">
        <v>2508</v>
      </c>
      <c r="D211" s="3">
        <v>2126</v>
      </c>
      <c r="E211" s="25">
        <f t="shared" si="3"/>
        <v>84.76874003189792</v>
      </c>
    </row>
    <row r="212" spans="1:5" x14ac:dyDescent="0.2">
      <c r="A212" s="1" t="s">
        <v>86</v>
      </c>
      <c r="B212" s="1" t="s">
        <v>87</v>
      </c>
      <c r="C212" s="3">
        <v>612</v>
      </c>
      <c r="D212" s="3">
        <v>770</v>
      </c>
      <c r="E212" s="25">
        <f t="shared" si="3"/>
        <v>125.81699346405229</v>
      </c>
    </row>
    <row r="213" spans="1:5" x14ac:dyDescent="0.2">
      <c r="A213" t="s">
        <v>90</v>
      </c>
      <c r="B213" t="s">
        <v>91</v>
      </c>
      <c r="C213" s="2">
        <v>612</v>
      </c>
      <c r="D213" s="2">
        <v>770</v>
      </c>
      <c r="E213" s="24">
        <f t="shared" si="3"/>
        <v>125.81699346405229</v>
      </c>
    </row>
    <row r="214" spans="1:5" x14ac:dyDescent="0.2">
      <c r="A214" s="1" t="s">
        <v>94</v>
      </c>
      <c r="B214" s="1" t="s">
        <v>95</v>
      </c>
      <c r="C214" s="3">
        <v>1896</v>
      </c>
      <c r="D214" s="3">
        <v>1356</v>
      </c>
      <c r="E214" s="25">
        <f t="shared" si="3"/>
        <v>71.51898734177216</v>
      </c>
    </row>
    <row r="215" spans="1:5" x14ac:dyDescent="0.2">
      <c r="A215" t="s">
        <v>100</v>
      </c>
      <c r="B215" t="s">
        <v>101</v>
      </c>
      <c r="C215" s="2">
        <v>1896</v>
      </c>
      <c r="D215" s="2">
        <v>1356</v>
      </c>
      <c r="E215" s="24">
        <f t="shared" si="3"/>
        <v>71.51898734177216</v>
      </c>
    </row>
    <row r="216" spans="1:5" x14ac:dyDescent="0.2">
      <c r="A216" s="1" t="s">
        <v>141</v>
      </c>
      <c r="B216" s="1" t="s">
        <v>142</v>
      </c>
      <c r="C216" s="3">
        <v>520000</v>
      </c>
      <c r="D216" s="3">
        <v>467000</v>
      </c>
      <c r="E216" s="25">
        <f t="shared" si="3"/>
        <v>89.807692307692307</v>
      </c>
    </row>
    <row r="217" spans="1:5" x14ac:dyDescent="0.2">
      <c r="A217" s="1" t="s">
        <v>159</v>
      </c>
      <c r="B217" s="1" t="s">
        <v>160</v>
      </c>
      <c r="C217" s="3">
        <v>520000</v>
      </c>
      <c r="D217" s="3">
        <v>467000</v>
      </c>
      <c r="E217" s="25">
        <f t="shared" si="3"/>
        <v>89.807692307692307</v>
      </c>
    </row>
    <row r="218" spans="1:5" x14ac:dyDescent="0.2">
      <c r="A218" t="s">
        <v>161</v>
      </c>
      <c r="B218" t="s">
        <v>162</v>
      </c>
      <c r="C218" s="2">
        <v>520000</v>
      </c>
      <c r="D218" s="2">
        <v>467000</v>
      </c>
      <c r="E218" s="24">
        <f t="shared" si="3"/>
        <v>89.807692307692307</v>
      </c>
    </row>
    <row r="219" spans="1:5" x14ac:dyDescent="0.2">
      <c r="A219" s="10" t="s">
        <v>217</v>
      </c>
      <c r="B219" s="10"/>
      <c r="C219" s="11">
        <v>877765</v>
      </c>
      <c r="D219" s="11">
        <v>896035</v>
      </c>
      <c r="E219" s="31">
        <f t="shared" si="3"/>
        <v>102.08142270425455</v>
      </c>
    </row>
    <row r="220" spans="1:5" x14ac:dyDescent="0.2">
      <c r="A220" s="1" t="s">
        <v>84</v>
      </c>
      <c r="B220" s="1" t="s">
        <v>85</v>
      </c>
      <c r="C220" s="3">
        <v>17765</v>
      </c>
      <c r="D220" s="3">
        <v>15035</v>
      </c>
      <c r="E220" s="25">
        <f t="shared" si="3"/>
        <v>84.63270475654376</v>
      </c>
    </row>
    <row r="221" spans="1:5" x14ac:dyDescent="0.2">
      <c r="A221" s="1" t="s">
        <v>86</v>
      </c>
      <c r="B221" s="1" t="s">
        <v>87</v>
      </c>
      <c r="C221" s="3">
        <v>4335</v>
      </c>
      <c r="D221" s="3">
        <v>5435</v>
      </c>
      <c r="E221" s="25">
        <f t="shared" si="3"/>
        <v>125.37485582468281</v>
      </c>
    </row>
    <row r="222" spans="1:5" x14ac:dyDescent="0.2">
      <c r="A222" t="s">
        <v>90</v>
      </c>
      <c r="B222" t="s">
        <v>91</v>
      </c>
      <c r="C222" s="2">
        <v>4335</v>
      </c>
      <c r="D222" s="2">
        <v>5435</v>
      </c>
      <c r="E222" s="24">
        <f t="shared" si="3"/>
        <v>125.37485582468281</v>
      </c>
    </row>
    <row r="223" spans="1:5" x14ac:dyDescent="0.2">
      <c r="A223" s="1" t="s">
        <v>94</v>
      </c>
      <c r="B223" s="1" t="s">
        <v>95</v>
      </c>
      <c r="C223" s="3">
        <v>13430</v>
      </c>
      <c r="D223" s="3">
        <v>9600</v>
      </c>
      <c r="E223" s="25">
        <f t="shared" si="3"/>
        <v>71.481757259865972</v>
      </c>
    </row>
    <row r="224" spans="1:5" x14ac:dyDescent="0.2">
      <c r="A224" t="s">
        <v>100</v>
      </c>
      <c r="B224" t="s">
        <v>101</v>
      </c>
      <c r="C224" s="2">
        <v>13430</v>
      </c>
      <c r="D224" s="2">
        <v>9600</v>
      </c>
      <c r="E224" s="24">
        <f t="shared" si="3"/>
        <v>71.481757259865972</v>
      </c>
    </row>
    <row r="225" spans="1:5" x14ac:dyDescent="0.2">
      <c r="A225" s="1" t="s">
        <v>141</v>
      </c>
      <c r="B225" s="1" t="s">
        <v>142</v>
      </c>
      <c r="C225" s="3">
        <v>860000</v>
      </c>
      <c r="D225" s="3">
        <v>881000</v>
      </c>
      <c r="E225" s="25">
        <f t="shared" si="3"/>
        <v>102.44186046511628</v>
      </c>
    </row>
    <row r="226" spans="1:5" x14ac:dyDescent="0.2">
      <c r="A226" s="1" t="s">
        <v>159</v>
      </c>
      <c r="B226" s="1" t="s">
        <v>160</v>
      </c>
      <c r="C226" s="3">
        <v>860000</v>
      </c>
      <c r="D226" s="3">
        <v>881000</v>
      </c>
      <c r="E226" s="25">
        <f t="shared" si="3"/>
        <v>102.44186046511628</v>
      </c>
    </row>
    <row r="227" spans="1:5" x14ac:dyDescent="0.2">
      <c r="A227" t="s">
        <v>161</v>
      </c>
      <c r="B227" t="s">
        <v>162</v>
      </c>
      <c r="C227" s="2">
        <v>860000</v>
      </c>
      <c r="D227" s="2">
        <v>881000</v>
      </c>
      <c r="E227" s="24">
        <f t="shared" si="3"/>
        <v>102.44186046511628</v>
      </c>
    </row>
    <row r="228" spans="1:5" x14ac:dyDescent="0.2">
      <c r="A228" s="16" t="s">
        <v>268</v>
      </c>
      <c r="B228" s="16"/>
      <c r="C228" s="17">
        <v>3100900</v>
      </c>
      <c r="D228" s="17">
        <v>2970574</v>
      </c>
      <c r="E228" s="30">
        <f t="shared" si="3"/>
        <v>95.797155664484507</v>
      </c>
    </row>
    <row r="229" spans="1:5" x14ac:dyDescent="0.2">
      <c r="A229" s="10" t="s">
        <v>209</v>
      </c>
      <c r="B229" s="10"/>
      <c r="C229" s="11">
        <v>2680627</v>
      </c>
      <c r="D229" s="11">
        <v>2571074</v>
      </c>
      <c r="E229" s="31">
        <f t="shared" si="3"/>
        <v>95.913157630658802</v>
      </c>
    </row>
    <row r="230" spans="1:5" x14ac:dyDescent="0.2">
      <c r="A230" s="1" t="s">
        <v>84</v>
      </c>
      <c r="B230" s="1" t="s">
        <v>85</v>
      </c>
      <c r="C230" s="3">
        <v>627</v>
      </c>
      <c r="D230" s="3">
        <v>1074</v>
      </c>
      <c r="E230" s="25">
        <f t="shared" si="3"/>
        <v>171.29186602870814</v>
      </c>
    </row>
    <row r="231" spans="1:5" x14ac:dyDescent="0.2">
      <c r="A231" s="1" t="s">
        <v>86</v>
      </c>
      <c r="B231" s="1" t="s">
        <v>87</v>
      </c>
      <c r="C231" s="3">
        <v>153</v>
      </c>
      <c r="D231" s="3">
        <v>200</v>
      </c>
      <c r="E231" s="25">
        <f t="shared" si="3"/>
        <v>130.718954248366</v>
      </c>
    </row>
    <row r="232" spans="1:5" x14ac:dyDescent="0.2">
      <c r="A232" t="s">
        <v>90</v>
      </c>
      <c r="B232" t="s">
        <v>91</v>
      </c>
      <c r="C232" s="2">
        <v>153</v>
      </c>
      <c r="D232" s="2">
        <v>200</v>
      </c>
      <c r="E232" s="24">
        <f t="shared" si="3"/>
        <v>130.718954248366</v>
      </c>
    </row>
    <row r="233" spans="1:5" x14ac:dyDescent="0.2">
      <c r="A233" s="1" t="s">
        <v>94</v>
      </c>
      <c r="B233" s="1" t="s">
        <v>95</v>
      </c>
      <c r="C233" s="3">
        <v>474</v>
      </c>
      <c r="D233" s="3">
        <v>874</v>
      </c>
      <c r="E233" s="25">
        <f t="shared" si="3"/>
        <v>184.38818565400842</v>
      </c>
    </row>
    <row r="234" spans="1:5" x14ac:dyDescent="0.2">
      <c r="A234" t="s">
        <v>100</v>
      </c>
      <c r="B234" t="s">
        <v>101</v>
      </c>
      <c r="C234" s="2">
        <v>474</v>
      </c>
      <c r="D234" s="2">
        <v>874</v>
      </c>
      <c r="E234" s="24">
        <f t="shared" si="3"/>
        <v>184.38818565400842</v>
      </c>
    </row>
    <row r="235" spans="1:5" x14ac:dyDescent="0.2">
      <c r="A235" s="1" t="s">
        <v>141</v>
      </c>
      <c r="B235" s="1" t="s">
        <v>142</v>
      </c>
      <c r="C235" s="3">
        <v>2680000</v>
      </c>
      <c r="D235" s="3">
        <v>2570000</v>
      </c>
      <c r="E235" s="25">
        <f t="shared" si="3"/>
        <v>95.895522388059703</v>
      </c>
    </row>
    <row r="236" spans="1:5" x14ac:dyDescent="0.2">
      <c r="A236" s="1" t="s">
        <v>159</v>
      </c>
      <c r="B236" s="1" t="s">
        <v>160</v>
      </c>
      <c r="C236" s="3">
        <v>2680000</v>
      </c>
      <c r="D236" s="3">
        <v>2570000</v>
      </c>
      <c r="E236" s="25">
        <f t="shared" si="3"/>
        <v>95.895522388059703</v>
      </c>
    </row>
    <row r="237" spans="1:5" x14ac:dyDescent="0.2">
      <c r="A237" t="s">
        <v>161</v>
      </c>
      <c r="B237" t="s">
        <v>162</v>
      </c>
      <c r="C237" s="2">
        <v>2680000</v>
      </c>
      <c r="D237" s="2">
        <v>2570000</v>
      </c>
      <c r="E237" s="24">
        <f t="shared" si="3"/>
        <v>95.895522388059703</v>
      </c>
    </row>
    <row r="238" spans="1:5" x14ac:dyDescent="0.2">
      <c r="A238" s="10" t="s">
        <v>214</v>
      </c>
      <c r="B238" s="10"/>
      <c r="C238" s="11">
        <v>132508</v>
      </c>
      <c r="D238" s="11">
        <v>144000</v>
      </c>
      <c r="E238" s="31">
        <f t="shared" si="3"/>
        <v>108.67268391342408</v>
      </c>
    </row>
    <row r="239" spans="1:5" x14ac:dyDescent="0.2">
      <c r="A239" s="1" t="s">
        <v>84</v>
      </c>
      <c r="B239" s="1" t="s">
        <v>85</v>
      </c>
      <c r="C239" s="3">
        <v>2508</v>
      </c>
      <c r="D239" s="3">
        <v>4000</v>
      </c>
      <c r="E239" s="25">
        <f t="shared" si="3"/>
        <v>159.48963317384371</v>
      </c>
    </row>
    <row r="240" spans="1:5" x14ac:dyDescent="0.2">
      <c r="A240" s="1" t="s">
        <v>86</v>
      </c>
      <c r="B240" s="1" t="s">
        <v>87</v>
      </c>
      <c r="C240" s="3">
        <v>612</v>
      </c>
      <c r="D240" s="3">
        <v>800</v>
      </c>
      <c r="E240" s="25">
        <f t="shared" si="3"/>
        <v>130.718954248366</v>
      </c>
    </row>
    <row r="241" spans="1:5" x14ac:dyDescent="0.2">
      <c r="A241" t="s">
        <v>90</v>
      </c>
      <c r="B241" t="s">
        <v>91</v>
      </c>
      <c r="C241" s="2">
        <v>612</v>
      </c>
      <c r="D241" s="2">
        <v>800</v>
      </c>
      <c r="E241" s="24">
        <f t="shared" si="3"/>
        <v>130.718954248366</v>
      </c>
    </row>
    <row r="242" spans="1:5" x14ac:dyDescent="0.2">
      <c r="A242" s="1" t="s">
        <v>94</v>
      </c>
      <c r="B242" s="1" t="s">
        <v>95</v>
      </c>
      <c r="C242" s="3">
        <v>1896</v>
      </c>
      <c r="D242" s="3">
        <v>3200</v>
      </c>
      <c r="E242" s="25">
        <f t="shared" si="3"/>
        <v>168.77637130801688</v>
      </c>
    </row>
    <row r="243" spans="1:5" x14ac:dyDescent="0.2">
      <c r="A243" t="s">
        <v>100</v>
      </c>
      <c r="B243" t="s">
        <v>101</v>
      </c>
      <c r="C243" s="2">
        <v>1896</v>
      </c>
      <c r="D243" s="2">
        <v>3200</v>
      </c>
      <c r="E243" s="24">
        <f t="shared" si="3"/>
        <v>168.77637130801688</v>
      </c>
    </row>
    <row r="244" spans="1:5" x14ac:dyDescent="0.2">
      <c r="A244" s="1" t="s">
        <v>141</v>
      </c>
      <c r="B244" s="1" t="s">
        <v>142</v>
      </c>
      <c r="C244" s="3">
        <v>130000</v>
      </c>
      <c r="D244" s="3">
        <v>140000</v>
      </c>
      <c r="E244" s="25">
        <f t="shared" si="3"/>
        <v>107.69230769230769</v>
      </c>
    </row>
    <row r="245" spans="1:5" x14ac:dyDescent="0.2">
      <c r="A245" s="1" t="s">
        <v>159</v>
      </c>
      <c r="B245" s="1" t="s">
        <v>160</v>
      </c>
      <c r="C245" s="3">
        <v>130000</v>
      </c>
      <c r="D245" s="3">
        <v>140000</v>
      </c>
      <c r="E245" s="25">
        <f t="shared" si="3"/>
        <v>107.69230769230769</v>
      </c>
    </row>
    <row r="246" spans="1:5" x14ac:dyDescent="0.2">
      <c r="A246" t="s">
        <v>161</v>
      </c>
      <c r="B246" t="s">
        <v>162</v>
      </c>
      <c r="C246" s="2">
        <v>130000</v>
      </c>
      <c r="D246" s="2">
        <v>140000</v>
      </c>
      <c r="E246" s="24">
        <f t="shared" si="3"/>
        <v>107.69230769230769</v>
      </c>
    </row>
    <row r="247" spans="1:5" x14ac:dyDescent="0.2">
      <c r="A247" s="10" t="s">
        <v>217</v>
      </c>
      <c r="B247" s="10"/>
      <c r="C247" s="11">
        <v>287765</v>
      </c>
      <c r="D247" s="11">
        <v>255500</v>
      </c>
      <c r="E247" s="31">
        <f t="shared" si="3"/>
        <v>88.78772609594634</v>
      </c>
    </row>
    <row r="248" spans="1:5" x14ac:dyDescent="0.2">
      <c r="A248" s="1" t="s">
        <v>84</v>
      </c>
      <c r="B248" s="1" t="s">
        <v>85</v>
      </c>
      <c r="C248" s="3">
        <v>17765</v>
      </c>
      <c r="D248" s="3">
        <v>12500</v>
      </c>
      <c r="E248" s="25">
        <f t="shared" si="3"/>
        <v>70.363073459048692</v>
      </c>
    </row>
    <row r="249" spans="1:5" x14ac:dyDescent="0.2">
      <c r="A249" s="1" t="s">
        <v>86</v>
      </c>
      <c r="B249" s="1" t="s">
        <v>87</v>
      </c>
      <c r="C249" s="3">
        <v>4335</v>
      </c>
      <c r="D249" s="3">
        <v>5500</v>
      </c>
      <c r="E249" s="25">
        <f t="shared" si="3"/>
        <v>126.87427912341407</v>
      </c>
    </row>
    <row r="250" spans="1:5" x14ac:dyDescent="0.2">
      <c r="A250" t="s">
        <v>90</v>
      </c>
      <c r="B250" t="s">
        <v>91</v>
      </c>
      <c r="C250" s="2">
        <v>4335</v>
      </c>
      <c r="D250" s="2">
        <v>5500</v>
      </c>
      <c r="E250" s="24">
        <f t="shared" si="3"/>
        <v>126.87427912341407</v>
      </c>
    </row>
    <row r="251" spans="1:5" x14ac:dyDescent="0.2">
      <c r="A251" s="1" t="s">
        <v>94</v>
      </c>
      <c r="B251" s="1" t="s">
        <v>95</v>
      </c>
      <c r="C251" s="3">
        <v>13430</v>
      </c>
      <c r="D251" s="3">
        <v>7000</v>
      </c>
      <c r="E251" s="25">
        <f t="shared" si="3"/>
        <v>52.122114668652273</v>
      </c>
    </row>
    <row r="252" spans="1:5" x14ac:dyDescent="0.2">
      <c r="A252" t="s">
        <v>100</v>
      </c>
      <c r="B252" t="s">
        <v>101</v>
      </c>
      <c r="C252" s="2">
        <v>13430</v>
      </c>
      <c r="D252" s="2">
        <v>7000</v>
      </c>
      <c r="E252" s="24">
        <f t="shared" si="3"/>
        <v>52.122114668652273</v>
      </c>
    </row>
    <row r="253" spans="1:5" x14ac:dyDescent="0.2">
      <c r="A253" s="1" t="s">
        <v>141</v>
      </c>
      <c r="B253" s="1" t="s">
        <v>142</v>
      </c>
      <c r="C253" s="3">
        <v>270000</v>
      </c>
      <c r="D253" s="3">
        <v>243000</v>
      </c>
      <c r="E253" s="25">
        <f t="shared" si="3"/>
        <v>90</v>
      </c>
    </row>
    <row r="254" spans="1:5" x14ac:dyDescent="0.2">
      <c r="A254" s="1" t="s">
        <v>159</v>
      </c>
      <c r="B254" s="1" t="s">
        <v>160</v>
      </c>
      <c r="C254" s="3">
        <v>270000</v>
      </c>
      <c r="D254" s="3">
        <v>243000</v>
      </c>
      <c r="E254" s="25">
        <f t="shared" si="3"/>
        <v>90</v>
      </c>
    </row>
    <row r="255" spans="1:5" x14ac:dyDescent="0.2">
      <c r="A255" t="s">
        <v>161</v>
      </c>
      <c r="B255" t="s">
        <v>162</v>
      </c>
      <c r="C255" s="2">
        <v>270000</v>
      </c>
      <c r="D255" s="2">
        <v>243000</v>
      </c>
      <c r="E255" s="24">
        <f t="shared" ref="E255:E306" si="4">SUM(D255/C255)*100</f>
        <v>90</v>
      </c>
    </row>
    <row r="256" spans="1:5" x14ac:dyDescent="0.2">
      <c r="A256" s="16" t="s">
        <v>269</v>
      </c>
      <c r="B256" s="16"/>
      <c r="C256" s="17">
        <v>5770900</v>
      </c>
      <c r="D256" s="17">
        <v>4328761</v>
      </c>
      <c r="E256" s="30">
        <f t="shared" si="4"/>
        <v>75.010154395328286</v>
      </c>
    </row>
    <row r="257" spans="1:5" x14ac:dyDescent="0.2">
      <c r="A257" s="10" t="s">
        <v>209</v>
      </c>
      <c r="B257" s="10"/>
      <c r="C257" s="11">
        <v>1800627</v>
      </c>
      <c r="D257" s="11">
        <v>520570</v>
      </c>
      <c r="E257" s="31">
        <f t="shared" si="4"/>
        <v>28.910485069922863</v>
      </c>
    </row>
    <row r="258" spans="1:5" x14ac:dyDescent="0.2">
      <c r="A258" s="1" t="s">
        <v>84</v>
      </c>
      <c r="B258" s="1" t="s">
        <v>85</v>
      </c>
      <c r="C258" s="3">
        <v>627</v>
      </c>
      <c r="D258" s="3">
        <v>570</v>
      </c>
      <c r="E258" s="25">
        <f t="shared" si="4"/>
        <v>90.909090909090907</v>
      </c>
    </row>
    <row r="259" spans="1:5" x14ac:dyDescent="0.2">
      <c r="A259" s="1" t="s">
        <v>86</v>
      </c>
      <c r="B259" s="1" t="s">
        <v>87</v>
      </c>
      <c r="C259" s="3">
        <v>153</v>
      </c>
      <c r="D259" s="3">
        <v>230</v>
      </c>
      <c r="E259" s="25">
        <f t="shared" si="4"/>
        <v>150.32679738562092</v>
      </c>
    </row>
    <row r="260" spans="1:5" x14ac:dyDescent="0.2">
      <c r="A260" t="s">
        <v>90</v>
      </c>
      <c r="B260" t="s">
        <v>91</v>
      </c>
      <c r="C260" s="2">
        <v>153</v>
      </c>
      <c r="D260" s="2">
        <v>230</v>
      </c>
      <c r="E260" s="24">
        <f t="shared" si="4"/>
        <v>150.32679738562092</v>
      </c>
    </row>
    <row r="261" spans="1:5" x14ac:dyDescent="0.2">
      <c r="A261" s="1" t="s">
        <v>94</v>
      </c>
      <c r="B261" s="1" t="s">
        <v>95</v>
      </c>
      <c r="C261" s="3">
        <v>474</v>
      </c>
      <c r="D261" s="3">
        <v>340</v>
      </c>
      <c r="E261" s="25">
        <f t="shared" si="4"/>
        <v>71.729957805907176</v>
      </c>
    </row>
    <row r="262" spans="1:5" x14ac:dyDescent="0.2">
      <c r="A262" t="s">
        <v>100</v>
      </c>
      <c r="B262" t="s">
        <v>101</v>
      </c>
      <c r="C262" s="2">
        <v>474</v>
      </c>
      <c r="D262" s="2">
        <v>340</v>
      </c>
      <c r="E262" s="24">
        <f t="shared" si="4"/>
        <v>71.729957805907176</v>
      </c>
    </row>
    <row r="263" spans="1:5" x14ac:dyDescent="0.2">
      <c r="A263" s="1" t="s">
        <v>141</v>
      </c>
      <c r="B263" s="1" t="s">
        <v>142</v>
      </c>
      <c r="C263" s="3">
        <v>1800000</v>
      </c>
      <c r="D263" s="3">
        <v>520000</v>
      </c>
      <c r="E263" s="25">
        <f t="shared" si="4"/>
        <v>28.888888888888886</v>
      </c>
    </row>
    <row r="264" spans="1:5" x14ac:dyDescent="0.2">
      <c r="A264" s="1" t="s">
        <v>159</v>
      </c>
      <c r="B264" s="1" t="s">
        <v>160</v>
      </c>
      <c r="C264" s="3">
        <v>1800000</v>
      </c>
      <c r="D264" s="3">
        <v>520000</v>
      </c>
      <c r="E264" s="25">
        <f t="shared" si="4"/>
        <v>28.888888888888886</v>
      </c>
    </row>
    <row r="265" spans="1:5" x14ac:dyDescent="0.2">
      <c r="A265" t="s">
        <v>161</v>
      </c>
      <c r="B265" t="s">
        <v>162</v>
      </c>
      <c r="C265" s="2">
        <v>1800000</v>
      </c>
      <c r="D265" s="2">
        <v>520000</v>
      </c>
      <c r="E265" s="24">
        <f t="shared" si="4"/>
        <v>28.888888888888886</v>
      </c>
    </row>
    <row r="266" spans="1:5" x14ac:dyDescent="0.2">
      <c r="A266" s="10" t="s">
        <v>214</v>
      </c>
      <c r="B266" s="10"/>
      <c r="C266" s="11">
        <v>1302508</v>
      </c>
      <c r="D266" s="11">
        <v>1297256</v>
      </c>
      <c r="E266" s="31">
        <f t="shared" si="4"/>
        <v>99.59677790846581</v>
      </c>
    </row>
    <row r="267" spans="1:5" x14ac:dyDescent="0.2">
      <c r="A267" s="1" t="s">
        <v>84</v>
      </c>
      <c r="B267" s="1" t="s">
        <v>85</v>
      </c>
      <c r="C267" s="3">
        <v>2508</v>
      </c>
      <c r="D267" s="3">
        <v>2256</v>
      </c>
      <c r="E267" s="25">
        <f t="shared" si="4"/>
        <v>89.952153110047846</v>
      </c>
    </row>
    <row r="268" spans="1:5" x14ac:dyDescent="0.2">
      <c r="A268" s="1" t="s">
        <v>86</v>
      </c>
      <c r="B268" s="1" t="s">
        <v>87</v>
      </c>
      <c r="C268" s="3">
        <v>612</v>
      </c>
      <c r="D268" s="3">
        <v>900</v>
      </c>
      <c r="E268" s="25">
        <f t="shared" si="4"/>
        <v>147.05882352941177</v>
      </c>
    </row>
    <row r="269" spans="1:5" x14ac:dyDescent="0.2">
      <c r="A269" t="s">
        <v>90</v>
      </c>
      <c r="B269" t="s">
        <v>91</v>
      </c>
      <c r="C269" s="2">
        <v>612</v>
      </c>
      <c r="D269" s="2">
        <v>900</v>
      </c>
      <c r="E269" s="24">
        <f t="shared" si="4"/>
        <v>147.05882352941177</v>
      </c>
    </row>
    <row r="270" spans="1:5" x14ac:dyDescent="0.2">
      <c r="A270" s="1" t="s">
        <v>94</v>
      </c>
      <c r="B270" s="1" t="s">
        <v>95</v>
      </c>
      <c r="C270" s="3">
        <v>1896</v>
      </c>
      <c r="D270" s="3">
        <v>1356</v>
      </c>
      <c r="E270" s="25">
        <f t="shared" si="4"/>
        <v>71.51898734177216</v>
      </c>
    </row>
    <row r="271" spans="1:5" x14ac:dyDescent="0.2">
      <c r="A271" t="s">
        <v>100</v>
      </c>
      <c r="B271" t="s">
        <v>101</v>
      </c>
      <c r="C271" s="2">
        <v>1896</v>
      </c>
      <c r="D271" s="2">
        <v>1356</v>
      </c>
      <c r="E271" s="24">
        <f t="shared" si="4"/>
        <v>71.51898734177216</v>
      </c>
    </row>
    <row r="272" spans="1:5" x14ac:dyDescent="0.2">
      <c r="A272" s="1" t="s">
        <v>141</v>
      </c>
      <c r="B272" s="1" t="s">
        <v>142</v>
      </c>
      <c r="C272" s="3">
        <v>1300000</v>
      </c>
      <c r="D272" s="3">
        <v>1295000</v>
      </c>
      <c r="E272" s="25">
        <f t="shared" si="4"/>
        <v>99.615384615384613</v>
      </c>
    </row>
    <row r="273" spans="1:5" x14ac:dyDescent="0.2">
      <c r="A273" s="1" t="s">
        <v>159</v>
      </c>
      <c r="B273" s="1" t="s">
        <v>160</v>
      </c>
      <c r="C273" s="3">
        <v>1300000</v>
      </c>
      <c r="D273" s="3">
        <v>1295000</v>
      </c>
      <c r="E273" s="25">
        <f t="shared" si="4"/>
        <v>99.615384615384613</v>
      </c>
    </row>
    <row r="274" spans="1:5" x14ac:dyDescent="0.2">
      <c r="A274" t="s">
        <v>161</v>
      </c>
      <c r="B274" t="s">
        <v>162</v>
      </c>
      <c r="C274" s="2">
        <v>1300000</v>
      </c>
      <c r="D274" s="2">
        <v>1295000</v>
      </c>
      <c r="E274" s="24">
        <f t="shared" si="4"/>
        <v>99.615384615384613</v>
      </c>
    </row>
    <row r="275" spans="1:5" x14ac:dyDescent="0.2">
      <c r="A275" s="10" t="s">
        <v>217</v>
      </c>
      <c r="B275" s="10"/>
      <c r="C275" s="11">
        <v>2667765</v>
      </c>
      <c r="D275" s="11">
        <v>2510935</v>
      </c>
      <c r="E275" s="31">
        <f t="shared" si="4"/>
        <v>94.121296291090104</v>
      </c>
    </row>
    <row r="276" spans="1:5" x14ac:dyDescent="0.2">
      <c r="A276" s="1" t="s">
        <v>84</v>
      </c>
      <c r="B276" s="1" t="s">
        <v>85</v>
      </c>
      <c r="C276" s="3">
        <v>17765</v>
      </c>
      <c r="D276" s="3">
        <v>15935</v>
      </c>
      <c r="E276" s="25">
        <f t="shared" si="4"/>
        <v>89.698846045595275</v>
      </c>
    </row>
    <row r="277" spans="1:5" x14ac:dyDescent="0.2">
      <c r="A277" s="1" t="s">
        <v>86</v>
      </c>
      <c r="B277" s="1" t="s">
        <v>87</v>
      </c>
      <c r="C277" s="3">
        <v>4335</v>
      </c>
      <c r="D277" s="3">
        <v>6335</v>
      </c>
      <c r="E277" s="25">
        <f t="shared" si="4"/>
        <v>146.13610149942329</v>
      </c>
    </row>
    <row r="278" spans="1:5" x14ac:dyDescent="0.2">
      <c r="A278" t="s">
        <v>90</v>
      </c>
      <c r="B278" t="s">
        <v>91</v>
      </c>
      <c r="C278" s="2">
        <v>4335</v>
      </c>
      <c r="D278" s="2">
        <v>6335</v>
      </c>
      <c r="E278" s="24">
        <f t="shared" si="4"/>
        <v>146.13610149942329</v>
      </c>
    </row>
    <row r="279" spans="1:5" x14ac:dyDescent="0.2">
      <c r="A279" s="1" t="s">
        <v>94</v>
      </c>
      <c r="B279" s="1" t="s">
        <v>95</v>
      </c>
      <c r="C279" s="3">
        <v>13430</v>
      </c>
      <c r="D279" s="3">
        <v>9600</v>
      </c>
      <c r="E279" s="25">
        <f t="shared" si="4"/>
        <v>71.481757259865972</v>
      </c>
    </row>
    <row r="280" spans="1:5" x14ac:dyDescent="0.2">
      <c r="A280" t="s">
        <v>100</v>
      </c>
      <c r="B280" t="s">
        <v>101</v>
      </c>
      <c r="C280" s="2">
        <v>13430</v>
      </c>
      <c r="D280" s="2">
        <v>9600</v>
      </c>
      <c r="E280" s="24">
        <f t="shared" si="4"/>
        <v>71.481757259865972</v>
      </c>
    </row>
    <row r="281" spans="1:5" x14ac:dyDescent="0.2">
      <c r="A281" s="1" t="s">
        <v>141</v>
      </c>
      <c r="B281" s="1" t="s">
        <v>142</v>
      </c>
      <c r="C281" s="3">
        <v>2650000</v>
      </c>
      <c r="D281" s="3">
        <v>2495000</v>
      </c>
      <c r="E281" s="25">
        <f t="shared" si="4"/>
        <v>94.15094339622641</v>
      </c>
    </row>
    <row r="282" spans="1:5" x14ac:dyDescent="0.2">
      <c r="A282" s="1" t="s">
        <v>159</v>
      </c>
      <c r="B282" s="1" t="s">
        <v>160</v>
      </c>
      <c r="C282" s="3">
        <v>2650000</v>
      </c>
      <c r="D282" s="3">
        <v>2495000</v>
      </c>
      <c r="E282" s="25">
        <f t="shared" si="4"/>
        <v>94.15094339622641</v>
      </c>
    </row>
    <row r="283" spans="1:5" x14ac:dyDescent="0.2">
      <c r="A283" t="s">
        <v>161</v>
      </c>
      <c r="B283" t="s">
        <v>162</v>
      </c>
      <c r="C283" s="2">
        <v>2650000</v>
      </c>
      <c r="D283" s="2">
        <v>2495000</v>
      </c>
      <c r="E283" s="24">
        <f t="shared" si="4"/>
        <v>94.15094339622641</v>
      </c>
    </row>
    <row r="284" spans="1:5" x14ac:dyDescent="0.2">
      <c r="A284" s="14" t="s">
        <v>270</v>
      </c>
      <c r="B284" s="14"/>
      <c r="C284" s="15">
        <v>3863603</v>
      </c>
      <c r="D284" s="15">
        <v>4082559</v>
      </c>
      <c r="E284" s="29">
        <f t="shared" si="4"/>
        <v>105.66714540805565</v>
      </c>
    </row>
    <row r="285" spans="1:5" x14ac:dyDescent="0.2">
      <c r="A285" s="16" t="s">
        <v>271</v>
      </c>
      <c r="B285" s="16"/>
      <c r="C285" s="17">
        <v>545000</v>
      </c>
      <c r="D285" s="17">
        <v>592859</v>
      </c>
      <c r="E285" s="30">
        <f t="shared" si="4"/>
        <v>108.78146788990826</v>
      </c>
    </row>
    <row r="286" spans="1:5" x14ac:dyDescent="0.2">
      <c r="A286" s="10" t="s">
        <v>209</v>
      </c>
      <c r="B286" s="10"/>
      <c r="C286" s="11">
        <v>545000</v>
      </c>
      <c r="D286" s="11">
        <v>592859</v>
      </c>
      <c r="E286" s="31">
        <f t="shared" si="4"/>
        <v>108.78146788990826</v>
      </c>
    </row>
    <row r="287" spans="1:5" x14ac:dyDescent="0.2">
      <c r="A287" s="1" t="s">
        <v>84</v>
      </c>
      <c r="B287" s="1" t="s">
        <v>85</v>
      </c>
      <c r="C287" s="3">
        <v>539500</v>
      </c>
      <c r="D287" s="3">
        <v>589918</v>
      </c>
      <c r="E287" s="25">
        <f t="shared" si="4"/>
        <v>109.34531974050046</v>
      </c>
    </row>
    <row r="288" spans="1:5" x14ac:dyDescent="0.2">
      <c r="A288" s="1" t="s">
        <v>86</v>
      </c>
      <c r="B288" s="1" t="s">
        <v>87</v>
      </c>
      <c r="C288" s="3">
        <v>209600</v>
      </c>
      <c r="D288" s="3">
        <v>205012</v>
      </c>
      <c r="E288" s="25">
        <f t="shared" si="4"/>
        <v>97.811068702290072</v>
      </c>
    </row>
    <row r="289" spans="1:5" x14ac:dyDescent="0.2">
      <c r="A289" t="s">
        <v>88</v>
      </c>
      <c r="B289" t="s">
        <v>89</v>
      </c>
      <c r="C289" s="2">
        <v>138000</v>
      </c>
      <c r="D289" s="2">
        <v>130184</v>
      </c>
      <c r="E289" s="24">
        <f t="shared" si="4"/>
        <v>94.33623188405798</v>
      </c>
    </row>
    <row r="290" spans="1:5" x14ac:dyDescent="0.2">
      <c r="A290" t="s">
        <v>90</v>
      </c>
      <c r="B290" t="s">
        <v>91</v>
      </c>
      <c r="C290" s="2">
        <v>55000</v>
      </c>
      <c r="D290" s="2">
        <v>55000</v>
      </c>
      <c r="E290" s="24">
        <f t="shared" si="4"/>
        <v>100</v>
      </c>
    </row>
    <row r="291" spans="1:5" x14ac:dyDescent="0.2">
      <c r="A291" t="s">
        <v>92</v>
      </c>
      <c r="B291" t="s">
        <v>93</v>
      </c>
      <c r="C291" s="2">
        <v>16600</v>
      </c>
      <c r="D291" s="2">
        <v>19828</v>
      </c>
      <c r="E291" s="24">
        <f t="shared" si="4"/>
        <v>119.44578313253011</v>
      </c>
    </row>
    <row r="292" spans="1:5" x14ac:dyDescent="0.2">
      <c r="A292" s="1" t="s">
        <v>94</v>
      </c>
      <c r="B292" s="1" t="s">
        <v>95</v>
      </c>
      <c r="C292" s="3">
        <v>326900</v>
      </c>
      <c r="D292" s="3">
        <v>378906</v>
      </c>
      <c r="E292" s="25">
        <f t="shared" si="4"/>
        <v>115.90884062404405</v>
      </c>
    </row>
    <row r="293" spans="1:5" x14ac:dyDescent="0.2">
      <c r="A293" t="s">
        <v>96</v>
      </c>
      <c r="B293" t="s">
        <v>97</v>
      </c>
      <c r="C293" s="2">
        <v>145000</v>
      </c>
      <c r="D293" s="2">
        <v>253858</v>
      </c>
      <c r="E293" s="24">
        <f t="shared" si="4"/>
        <v>175.07448275862069</v>
      </c>
    </row>
    <row r="294" spans="1:5" x14ac:dyDescent="0.2">
      <c r="A294" t="s">
        <v>98</v>
      </c>
      <c r="B294" t="s">
        <v>99</v>
      </c>
      <c r="C294" s="2">
        <v>9500</v>
      </c>
      <c r="D294" s="2">
        <v>6776</v>
      </c>
      <c r="E294" s="24">
        <f t="shared" si="4"/>
        <v>71.326315789473682</v>
      </c>
    </row>
    <row r="295" spans="1:5" x14ac:dyDescent="0.2">
      <c r="A295" t="s">
        <v>100</v>
      </c>
      <c r="B295" t="s">
        <v>101</v>
      </c>
      <c r="C295" s="2">
        <v>122400</v>
      </c>
      <c r="D295" s="2">
        <v>67772</v>
      </c>
      <c r="E295" s="24">
        <f t="shared" si="4"/>
        <v>55.369281045751642</v>
      </c>
    </row>
    <row r="296" spans="1:5" x14ac:dyDescent="0.2">
      <c r="A296" t="s">
        <v>104</v>
      </c>
      <c r="B296" t="s">
        <v>105</v>
      </c>
      <c r="C296" s="2">
        <v>50000</v>
      </c>
      <c r="D296" s="2">
        <v>50500</v>
      </c>
      <c r="E296" s="24">
        <f t="shared" si="4"/>
        <v>101</v>
      </c>
    </row>
    <row r="297" spans="1:5" x14ac:dyDescent="0.2">
      <c r="A297" s="1" t="s">
        <v>106</v>
      </c>
      <c r="B297" s="1" t="s">
        <v>107</v>
      </c>
      <c r="C297" s="3">
        <v>3000</v>
      </c>
      <c r="D297" s="3">
        <v>6000</v>
      </c>
      <c r="E297" s="25">
        <f t="shared" si="4"/>
        <v>200</v>
      </c>
    </row>
    <row r="298" spans="1:5" x14ac:dyDescent="0.2">
      <c r="A298" t="s">
        <v>110</v>
      </c>
      <c r="B298" t="s">
        <v>111</v>
      </c>
      <c r="C298" s="2">
        <v>3000</v>
      </c>
      <c r="D298" s="2">
        <v>6000</v>
      </c>
      <c r="E298" s="24">
        <f t="shared" si="4"/>
        <v>200</v>
      </c>
    </row>
    <row r="299" spans="1:5" x14ac:dyDescent="0.2">
      <c r="A299" s="1" t="s">
        <v>141</v>
      </c>
      <c r="B299" s="1" t="s">
        <v>142</v>
      </c>
      <c r="C299" s="3">
        <v>5500</v>
      </c>
      <c r="D299" s="3">
        <v>2941</v>
      </c>
      <c r="E299" s="25">
        <f t="shared" si="4"/>
        <v>53.472727272727269</v>
      </c>
    </row>
    <row r="300" spans="1:5" x14ac:dyDescent="0.2">
      <c r="A300" s="1" t="s">
        <v>147</v>
      </c>
      <c r="B300" s="1" t="s">
        <v>148</v>
      </c>
      <c r="C300" s="3">
        <v>5500</v>
      </c>
      <c r="D300" s="3">
        <v>2941</v>
      </c>
      <c r="E300" s="25">
        <f t="shared" si="4"/>
        <v>53.472727272727269</v>
      </c>
    </row>
    <row r="301" spans="1:5" x14ac:dyDescent="0.2">
      <c r="A301" t="s">
        <v>151</v>
      </c>
      <c r="B301" t="s">
        <v>152</v>
      </c>
      <c r="C301" s="2">
        <v>5500</v>
      </c>
      <c r="D301" s="2">
        <v>2941</v>
      </c>
      <c r="E301" s="24">
        <f t="shared" si="4"/>
        <v>53.472727272727269</v>
      </c>
    </row>
    <row r="302" spans="1:5" x14ac:dyDescent="0.2">
      <c r="A302" s="16" t="s">
        <v>272</v>
      </c>
      <c r="B302" s="16"/>
      <c r="C302" s="17">
        <v>3318603</v>
      </c>
      <c r="D302" s="17">
        <v>3489700</v>
      </c>
      <c r="E302" s="30">
        <f t="shared" si="4"/>
        <v>105.15569352525746</v>
      </c>
    </row>
    <row r="303" spans="1:5" x14ac:dyDescent="0.2">
      <c r="A303" s="10" t="s">
        <v>221</v>
      </c>
      <c r="B303" s="10"/>
      <c r="C303" s="11">
        <v>1500</v>
      </c>
      <c r="D303" s="11">
        <v>13500</v>
      </c>
      <c r="E303" s="31">
        <f t="shared" si="4"/>
        <v>900</v>
      </c>
    </row>
    <row r="304" spans="1:5" x14ac:dyDescent="0.2">
      <c r="A304" s="1" t="s">
        <v>84</v>
      </c>
      <c r="B304" s="1" t="s">
        <v>85</v>
      </c>
      <c r="C304" s="3">
        <v>1500</v>
      </c>
      <c r="D304" s="3">
        <v>13500</v>
      </c>
      <c r="E304" s="25">
        <f t="shared" si="4"/>
        <v>900</v>
      </c>
    </row>
    <row r="305" spans="1:5" x14ac:dyDescent="0.2">
      <c r="A305" s="1" t="s">
        <v>86</v>
      </c>
      <c r="B305" s="1" t="s">
        <v>87</v>
      </c>
      <c r="C305" s="3">
        <v>1500</v>
      </c>
      <c r="D305" s="3">
        <v>13500</v>
      </c>
      <c r="E305" s="25">
        <f t="shared" si="4"/>
        <v>900</v>
      </c>
    </row>
    <row r="306" spans="1:5" x14ac:dyDescent="0.2">
      <c r="A306" t="s">
        <v>90</v>
      </c>
      <c r="B306" t="s">
        <v>91</v>
      </c>
      <c r="C306" s="2">
        <v>1500</v>
      </c>
      <c r="D306" s="2">
        <v>13500</v>
      </c>
      <c r="E306" s="24">
        <f t="shared" si="4"/>
        <v>900</v>
      </c>
    </row>
    <row r="307" spans="1:5" x14ac:dyDescent="0.2">
      <c r="A307" s="10" t="s">
        <v>223</v>
      </c>
      <c r="B307" s="10"/>
      <c r="C307" s="11">
        <v>718800</v>
      </c>
      <c r="D307" s="11">
        <v>692244</v>
      </c>
      <c r="E307" s="31">
        <f t="shared" ref="E307:E352" si="5">SUM(D307/C307)*100</f>
        <v>96.305509181969953</v>
      </c>
    </row>
    <row r="308" spans="1:5" x14ac:dyDescent="0.2">
      <c r="A308" s="1" t="s">
        <v>84</v>
      </c>
      <c r="B308" s="1" t="s">
        <v>85</v>
      </c>
      <c r="C308" s="3">
        <v>717800</v>
      </c>
      <c r="D308" s="3">
        <v>657703</v>
      </c>
      <c r="E308" s="25">
        <f t="shared" si="5"/>
        <v>91.62761214823071</v>
      </c>
    </row>
    <row r="309" spans="1:5" x14ac:dyDescent="0.2">
      <c r="A309" s="1" t="s">
        <v>86</v>
      </c>
      <c r="B309" s="1" t="s">
        <v>87</v>
      </c>
      <c r="C309" s="3">
        <v>483113</v>
      </c>
      <c r="D309" s="3">
        <v>423094</v>
      </c>
      <c r="E309" s="25">
        <f t="shared" si="5"/>
        <v>87.576612510944642</v>
      </c>
    </row>
    <row r="310" spans="1:5" x14ac:dyDescent="0.2">
      <c r="A310" t="s">
        <v>88</v>
      </c>
      <c r="B310" t="s">
        <v>89</v>
      </c>
      <c r="C310" s="2">
        <v>413940</v>
      </c>
      <c r="D310" s="2">
        <v>363456</v>
      </c>
      <c r="E310" s="24">
        <f t="shared" si="5"/>
        <v>87.804029569502831</v>
      </c>
    </row>
    <row r="311" spans="1:5" x14ac:dyDescent="0.2">
      <c r="A311" t="s">
        <v>92</v>
      </c>
      <c r="B311" t="s">
        <v>93</v>
      </c>
      <c r="C311" s="2">
        <v>69173</v>
      </c>
      <c r="D311" s="2">
        <v>59638</v>
      </c>
      <c r="E311" s="24">
        <f t="shared" si="5"/>
        <v>86.215720006360868</v>
      </c>
    </row>
    <row r="312" spans="1:5" x14ac:dyDescent="0.2">
      <c r="A312" s="1" t="s">
        <v>94</v>
      </c>
      <c r="B312" s="1" t="s">
        <v>95</v>
      </c>
      <c r="C312" s="3">
        <v>234687</v>
      </c>
      <c r="D312" s="3">
        <v>234609</v>
      </c>
      <c r="E312" s="25">
        <f t="shared" si="5"/>
        <v>99.96676424343913</v>
      </c>
    </row>
    <row r="313" spans="1:5" x14ac:dyDescent="0.2">
      <c r="A313" t="s">
        <v>96</v>
      </c>
      <c r="B313" t="s">
        <v>97</v>
      </c>
      <c r="C313" s="2">
        <v>16687</v>
      </c>
      <c r="D313" s="2">
        <v>17209</v>
      </c>
      <c r="E313" s="24">
        <f t="shared" si="5"/>
        <v>103.1281836159885</v>
      </c>
    </row>
    <row r="314" spans="1:5" x14ac:dyDescent="0.2">
      <c r="A314" t="s">
        <v>98</v>
      </c>
      <c r="B314" t="s">
        <v>99</v>
      </c>
      <c r="C314" s="2">
        <v>67300</v>
      </c>
      <c r="D314" s="2">
        <v>87357</v>
      </c>
      <c r="E314" s="24">
        <f t="shared" si="5"/>
        <v>129.80237741456168</v>
      </c>
    </row>
    <row r="315" spans="1:5" x14ac:dyDescent="0.2">
      <c r="A315" t="s">
        <v>100</v>
      </c>
      <c r="B315" t="s">
        <v>101</v>
      </c>
      <c r="C315" s="2">
        <v>150700</v>
      </c>
      <c r="D315" s="2">
        <v>130043</v>
      </c>
      <c r="E315" s="24">
        <f t="shared" si="5"/>
        <v>86.292634372926344</v>
      </c>
    </row>
    <row r="316" spans="1:5" x14ac:dyDescent="0.2">
      <c r="A316" s="1" t="s">
        <v>141</v>
      </c>
      <c r="B316" s="1" t="s">
        <v>142</v>
      </c>
      <c r="C316" s="3">
        <v>1000</v>
      </c>
      <c r="D316" s="3">
        <v>34541</v>
      </c>
      <c r="E316" s="25">
        <f t="shared" si="5"/>
        <v>3454.0999999999995</v>
      </c>
    </row>
    <row r="317" spans="1:5" x14ac:dyDescent="0.2">
      <c r="A317" s="1" t="s">
        <v>147</v>
      </c>
      <c r="B317" s="1" t="s">
        <v>148</v>
      </c>
      <c r="C317" s="3">
        <v>1000</v>
      </c>
      <c r="D317" s="3">
        <v>34541</v>
      </c>
      <c r="E317" s="25">
        <f t="shared" si="5"/>
        <v>3454.0999999999995</v>
      </c>
    </row>
    <row r="318" spans="1:5" x14ac:dyDescent="0.2">
      <c r="A318" t="s">
        <v>151</v>
      </c>
      <c r="B318" t="s">
        <v>152</v>
      </c>
      <c r="C318" s="2">
        <v>1000</v>
      </c>
      <c r="D318" s="2">
        <v>34541</v>
      </c>
      <c r="E318" s="24">
        <f t="shared" si="5"/>
        <v>3454.0999999999995</v>
      </c>
    </row>
    <row r="319" spans="1:5" x14ac:dyDescent="0.2">
      <c r="A319" s="10" t="s">
        <v>224</v>
      </c>
      <c r="B319" s="10"/>
      <c r="C319" s="11">
        <v>1137784</v>
      </c>
      <c r="D319" s="11">
        <v>1193872</v>
      </c>
      <c r="E319" s="31">
        <f t="shared" si="5"/>
        <v>104.92958241634615</v>
      </c>
    </row>
    <row r="320" spans="1:5" x14ac:dyDescent="0.2">
      <c r="A320" s="1" t="s">
        <v>84</v>
      </c>
      <c r="B320" s="1" t="s">
        <v>85</v>
      </c>
      <c r="C320" s="3">
        <v>1137784</v>
      </c>
      <c r="D320" s="3">
        <v>1193872</v>
      </c>
      <c r="E320" s="25">
        <f t="shared" si="5"/>
        <v>104.92958241634615</v>
      </c>
    </row>
    <row r="321" spans="1:5" x14ac:dyDescent="0.2">
      <c r="A321" s="1" t="s">
        <v>86</v>
      </c>
      <c r="B321" s="1" t="s">
        <v>87</v>
      </c>
      <c r="C321" s="3">
        <v>283027</v>
      </c>
      <c r="D321" s="3">
        <v>326994</v>
      </c>
      <c r="E321" s="25">
        <f t="shared" si="5"/>
        <v>115.53456030696718</v>
      </c>
    </row>
    <row r="322" spans="1:5" x14ac:dyDescent="0.2">
      <c r="A322" t="s">
        <v>88</v>
      </c>
      <c r="B322" t="s">
        <v>89</v>
      </c>
      <c r="C322" s="2">
        <v>249600</v>
      </c>
      <c r="D322" s="2">
        <v>279035</v>
      </c>
      <c r="E322" s="24">
        <f t="shared" si="5"/>
        <v>111.79286858974361</v>
      </c>
    </row>
    <row r="323" spans="1:5" x14ac:dyDescent="0.2">
      <c r="A323" t="s">
        <v>92</v>
      </c>
      <c r="B323" t="s">
        <v>93</v>
      </c>
      <c r="C323" s="2">
        <v>33427</v>
      </c>
      <c r="D323" s="2">
        <v>47959</v>
      </c>
      <c r="E323" s="24">
        <f t="shared" si="5"/>
        <v>143.47383851377629</v>
      </c>
    </row>
    <row r="324" spans="1:5" x14ac:dyDescent="0.2">
      <c r="A324" s="1" t="s">
        <v>94</v>
      </c>
      <c r="B324" s="1" t="s">
        <v>95</v>
      </c>
      <c r="C324" s="3">
        <v>854757</v>
      </c>
      <c r="D324" s="3">
        <v>866878</v>
      </c>
      <c r="E324" s="25">
        <f t="shared" si="5"/>
        <v>101.41806384738588</v>
      </c>
    </row>
    <row r="325" spans="1:5" x14ac:dyDescent="0.2">
      <c r="A325" t="s">
        <v>96</v>
      </c>
      <c r="B325" t="s">
        <v>97</v>
      </c>
      <c r="C325" s="2">
        <v>72240</v>
      </c>
      <c r="D325" s="2">
        <v>79359</v>
      </c>
      <c r="E325" s="24">
        <f t="shared" si="5"/>
        <v>109.8546511627907</v>
      </c>
    </row>
    <row r="326" spans="1:5" x14ac:dyDescent="0.2">
      <c r="A326" t="s">
        <v>98</v>
      </c>
      <c r="B326" t="s">
        <v>99</v>
      </c>
      <c r="C326" s="2">
        <v>57167</v>
      </c>
      <c r="D326" s="2">
        <v>62431</v>
      </c>
      <c r="E326" s="24">
        <f t="shared" si="5"/>
        <v>109.2081095737051</v>
      </c>
    </row>
    <row r="327" spans="1:5" x14ac:dyDescent="0.2">
      <c r="A327" t="s">
        <v>100</v>
      </c>
      <c r="B327" t="s">
        <v>101</v>
      </c>
      <c r="C327" s="2">
        <v>725350</v>
      </c>
      <c r="D327" s="2">
        <v>725088</v>
      </c>
      <c r="E327" s="24">
        <f t="shared" si="5"/>
        <v>99.963879506445167</v>
      </c>
    </row>
    <row r="328" spans="1:5" x14ac:dyDescent="0.2">
      <c r="A328" s="10" t="s">
        <v>228</v>
      </c>
      <c r="B328" s="10"/>
      <c r="C328" s="11">
        <v>1460519</v>
      </c>
      <c r="D328" s="11">
        <v>1590084</v>
      </c>
      <c r="E328" s="31">
        <f t="shared" si="5"/>
        <v>108.87116155284527</v>
      </c>
    </row>
    <row r="329" spans="1:5" x14ac:dyDescent="0.2">
      <c r="A329" s="1" t="s">
        <v>84</v>
      </c>
      <c r="B329" s="1" t="s">
        <v>85</v>
      </c>
      <c r="C329" s="3">
        <v>1430519</v>
      </c>
      <c r="D329" s="3">
        <v>1534529</v>
      </c>
      <c r="E329" s="25">
        <f t="shared" si="5"/>
        <v>107.27078773508076</v>
      </c>
    </row>
    <row r="330" spans="1:5" x14ac:dyDescent="0.2">
      <c r="A330" s="1" t="s">
        <v>86</v>
      </c>
      <c r="B330" s="1" t="s">
        <v>87</v>
      </c>
      <c r="C330" s="3">
        <v>804001</v>
      </c>
      <c r="D330" s="3">
        <v>746396</v>
      </c>
      <c r="E330" s="25">
        <f t="shared" si="5"/>
        <v>92.835207916408066</v>
      </c>
    </row>
    <row r="331" spans="1:5" x14ac:dyDescent="0.2">
      <c r="A331" t="s">
        <v>88</v>
      </c>
      <c r="B331" t="s">
        <v>89</v>
      </c>
      <c r="C331" s="2">
        <v>702915</v>
      </c>
      <c r="D331" s="2">
        <v>657577</v>
      </c>
      <c r="E331" s="24">
        <f t="shared" si="5"/>
        <v>93.550002489632462</v>
      </c>
    </row>
    <row r="332" spans="1:5" x14ac:dyDescent="0.2">
      <c r="A332" t="s">
        <v>92</v>
      </c>
      <c r="B332" t="s">
        <v>93</v>
      </c>
      <c r="C332" s="2">
        <v>101086</v>
      </c>
      <c r="D332" s="2">
        <v>88819</v>
      </c>
      <c r="E332" s="24">
        <f t="shared" si="5"/>
        <v>87.864788397997742</v>
      </c>
    </row>
    <row r="333" spans="1:5" x14ac:dyDescent="0.2">
      <c r="A333" s="1" t="s">
        <v>94</v>
      </c>
      <c r="B333" s="1" t="s">
        <v>95</v>
      </c>
      <c r="C333" s="3">
        <v>626518</v>
      </c>
      <c r="D333" s="3">
        <v>788133</v>
      </c>
      <c r="E333" s="25">
        <f t="shared" si="5"/>
        <v>125.7957472889845</v>
      </c>
    </row>
    <row r="334" spans="1:5" x14ac:dyDescent="0.2">
      <c r="A334" t="s">
        <v>96</v>
      </c>
      <c r="B334" t="s">
        <v>97</v>
      </c>
      <c r="C334" s="2">
        <v>58300</v>
      </c>
      <c r="D334" s="2">
        <v>57246</v>
      </c>
      <c r="E334" s="24">
        <f t="shared" si="5"/>
        <v>98.192109777015432</v>
      </c>
    </row>
    <row r="335" spans="1:5" x14ac:dyDescent="0.2">
      <c r="A335" t="s">
        <v>98</v>
      </c>
      <c r="B335" t="s">
        <v>99</v>
      </c>
      <c r="C335" s="2">
        <v>89718</v>
      </c>
      <c r="D335" s="2">
        <v>64400</v>
      </c>
      <c r="E335" s="24">
        <f t="shared" si="5"/>
        <v>71.780467687643494</v>
      </c>
    </row>
    <row r="336" spans="1:5" x14ac:dyDescent="0.2">
      <c r="A336" t="s">
        <v>100</v>
      </c>
      <c r="B336" t="s">
        <v>101</v>
      </c>
      <c r="C336" s="2">
        <v>478500</v>
      </c>
      <c r="D336" s="2">
        <v>666487</v>
      </c>
      <c r="E336" s="24">
        <f t="shared" si="5"/>
        <v>139.28672936259144</v>
      </c>
    </row>
    <row r="337" spans="1:5" x14ac:dyDescent="0.2">
      <c r="A337" s="1" t="s">
        <v>141</v>
      </c>
      <c r="B337" s="1" t="s">
        <v>142</v>
      </c>
      <c r="C337" s="3">
        <v>30000</v>
      </c>
      <c r="D337" s="3">
        <v>55555</v>
      </c>
      <c r="E337" s="25">
        <f t="shared" si="5"/>
        <v>185.18333333333334</v>
      </c>
    </row>
    <row r="338" spans="1:5" x14ac:dyDescent="0.2">
      <c r="A338" s="1" t="s">
        <v>147</v>
      </c>
      <c r="B338" s="1" t="s">
        <v>148</v>
      </c>
      <c r="C338" s="3">
        <v>30000</v>
      </c>
      <c r="D338" s="3">
        <v>55555</v>
      </c>
      <c r="E338" s="25">
        <f t="shared" si="5"/>
        <v>185.18333333333334</v>
      </c>
    </row>
    <row r="339" spans="1:5" x14ac:dyDescent="0.2">
      <c r="A339" t="s">
        <v>151</v>
      </c>
      <c r="B339" t="s">
        <v>152</v>
      </c>
      <c r="C339" s="2">
        <v>30000</v>
      </c>
      <c r="D339" s="2">
        <v>55555</v>
      </c>
      <c r="E339" s="24">
        <f t="shared" si="5"/>
        <v>185.18333333333334</v>
      </c>
    </row>
    <row r="340" spans="1:5" x14ac:dyDescent="0.2">
      <c r="A340" s="12" t="s">
        <v>273</v>
      </c>
      <c r="B340" s="12"/>
      <c r="C340" s="13">
        <v>2942000</v>
      </c>
      <c r="D340" s="13">
        <v>2899100</v>
      </c>
      <c r="E340" s="28">
        <f t="shared" si="5"/>
        <v>98.541808293677775</v>
      </c>
    </row>
    <row r="341" spans="1:5" x14ac:dyDescent="0.2">
      <c r="A341" s="14" t="s">
        <v>274</v>
      </c>
      <c r="B341" s="14"/>
      <c r="C341" s="15">
        <v>2942000</v>
      </c>
      <c r="D341" s="15">
        <v>2899100</v>
      </c>
      <c r="E341" s="29">
        <f t="shared" si="5"/>
        <v>98.541808293677775</v>
      </c>
    </row>
    <row r="342" spans="1:5" x14ac:dyDescent="0.2">
      <c r="A342" s="16" t="s">
        <v>275</v>
      </c>
      <c r="B342" s="16"/>
      <c r="C342" s="17">
        <v>2322000</v>
      </c>
      <c r="D342" s="17">
        <v>2322000</v>
      </c>
      <c r="E342" s="30">
        <f t="shared" si="5"/>
        <v>100</v>
      </c>
    </row>
    <row r="343" spans="1:5" x14ac:dyDescent="0.2">
      <c r="A343" s="10" t="s">
        <v>209</v>
      </c>
      <c r="B343" s="10"/>
      <c r="C343" s="11">
        <v>2322000</v>
      </c>
      <c r="D343" s="11">
        <v>2322000</v>
      </c>
      <c r="E343" s="31">
        <f t="shared" si="5"/>
        <v>100</v>
      </c>
    </row>
    <row r="344" spans="1:5" x14ac:dyDescent="0.2">
      <c r="A344" s="1" t="s">
        <v>84</v>
      </c>
      <c r="B344" s="1" t="s">
        <v>85</v>
      </c>
      <c r="C344" s="3">
        <v>2322000</v>
      </c>
      <c r="D344" s="3">
        <v>2322000</v>
      </c>
      <c r="E344" s="25">
        <f t="shared" si="5"/>
        <v>100</v>
      </c>
    </row>
    <row r="345" spans="1:5" x14ac:dyDescent="0.2">
      <c r="A345" s="1" t="s">
        <v>94</v>
      </c>
      <c r="B345" s="1" t="s">
        <v>95</v>
      </c>
      <c r="C345" s="3">
        <v>262000</v>
      </c>
      <c r="D345" s="3">
        <v>262000</v>
      </c>
      <c r="E345" s="25">
        <f t="shared" si="5"/>
        <v>100</v>
      </c>
    </row>
    <row r="346" spans="1:5" x14ac:dyDescent="0.2">
      <c r="A346" t="s">
        <v>98</v>
      </c>
      <c r="B346" t="s">
        <v>99</v>
      </c>
      <c r="C346" s="2">
        <v>15000</v>
      </c>
      <c r="D346" s="2">
        <v>15000</v>
      </c>
      <c r="E346" s="24">
        <f t="shared" si="5"/>
        <v>100</v>
      </c>
    </row>
    <row r="347" spans="1:5" x14ac:dyDescent="0.2">
      <c r="A347" t="s">
        <v>100</v>
      </c>
      <c r="B347" t="s">
        <v>101</v>
      </c>
      <c r="C347" s="2">
        <v>142000</v>
      </c>
      <c r="D347" s="2">
        <v>142000</v>
      </c>
      <c r="E347" s="24">
        <f t="shared" si="5"/>
        <v>100</v>
      </c>
    </row>
    <row r="348" spans="1:5" x14ac:dyDescent="0.2">
      <c r="A348" t="s">
        <v>104</v>
      </c>
      <c r="B348" t="s">
        <v>105</v>
      </c>
      <c r="C348" s="2">
        <v>105000</v>
      </c>
      <c r="D348" s="2">
        <v>105000</v>
      </c>
      <c r="E348" s="24">
        <f t="shared" si="5"/>
        <v>100</v>
      </c>
    </row>
    <row r="349" spans="1:5" x14ac:dyDescent="0.2">
      <c r="A349" s="1" t="s">
        <v>118</v>
      </c>
      <c r="B349" s="1" t="s">
        <v>119</v>
      </c>
      <c r="C349" s="3">
        <v>100000</v>
      </c>
      <c r="D349" s="3">
        <v>100000</v>
      </c>
      <c r="E349" s="25">
        <f t="shared" si="5"/>
        <v>100</v>
      </c>
    </row>
    <row r="350" spans="1:5" x14ac:dyDescent="0.2">
      <c r="A350" t="s">
        <v>120</v>
      </c>
      <c r="B350" t="s">
        <v>121</v>
      </c>
      <c r="C350" s="2">
        <v>100000</v>
      </c>
      <c r="D350" s="2">
        <v>100000</v>
      </c>
      <c r="E350" s="24">
        <f t="shared" si="5"/>
        <v>100</v>
      </c>
    </row>
    <row r="351" spans="1:5" x14ac:dyDescent="0.2">
      <c r="A351" s="1" t="s">
        <v>129</v>
      </c>
      <c r="B351" s="1" t="s">
        <v>130</v>
      </c>
      <c r="C351" s="3">
        <v>1960000</v>
      </c>
      <c r="D351" s="3">
        <v>1960000</v>
      </c>
      <c r="E351" s="25">
        <f t="shared" si="5"/>
        <v>100</v>
      </c>
    </row>
    <row r="352" spans="1:5" x14ac:dyDescent="0.2">
      <c r="A352" t="s">
        <v>131</v>
      </c>
      <c r="B352" t="s">
        <v>132</v>
      </c>
      <c r="C352" s="2">
        <v>1960000</v>
      </c>
      <c r="D352" s="2">
        <v>1960000</v>
      </c>
      <c r="E352" s="24">
        <f t="shared" si="5"/>
        <v>100</v>
      </c>
    </row>
    <row r="353" spans="1:5" x14ac:dyDescent="0.2">
      <c r="A353" s="16" t="s">
        <v>276</v>
      </c>
      <c r="B353" s="16"/>
      <c r="C353" s="17">
        <v>610000</v>
      </c>
      <c r="D353" s="17">
        <v>527100</v>
      </c>
      <c r="E353" s="30">
        <f t="shared" ref="E353:E401" si="6">SUM(D353/C353)*100</f>
        <v>86.409836065573771</v>
      </c>
    </row>
    <row r="354" spans="1:5" x14ac:dyDescent="0.2">
      <c r="A354" s="10" t="s">
        <v>209</v>
      </c>
      <c r="B354" s="10"/>
      <c r="C354" s="11">
        <v>160000</v>
      </c>
      <c r="D354" s="11">
        <v>192000</v>
      </c>
      <c r="E354" s="31">
        <f t="shared" si="6"/>
        <v>120</v>
      </c>
    </row>
    <row r="355" spans="1:5" x14ac:dyDescent="0.2">
      <c r="A355" s="1" t="s">
        <v>84</v>
      </c>
      <c r="B355" s="1" t="s">
        <v>85</v>
      </c>
      <c r="C355" s="3">
        <v>110000</v>
      </c>
      <c r="D355" s="3">
        <v>110000</v>
      </c>
      <c r="E355" s="25">
        <f t="shared" si="6"/>
        <v>100</v>
      </c>
    </row>
    <row r="356" spans="1:5" x14ac:dyDescent="0.2">
      <c r="A356" s="1" t="s">
        <v>94</v>
      </c>
      <c r="B356" s="1" t="s">
        <v>95</v>
      </c>
      <c r="C356" s="3">
        <v>110000</v>
      </c>
      <c r="D356" s="3">
        <v>110000</v>
      </c>
      <c r="E356" s="25">
        <f t="shared" si="6"/>
        <v>100</v>
      </c>
    </row>
    <row r="357" spans="1:5" x14ac:dyDescent="0.2">
      <c r="A357" t="s">
        <v>100</v>
      </c>
      <c r="B357" t="s">
        <v>101</v>
      </c>
      <c r="C357" s="2">
        <v>110000</v>
      </c>
      <c r="D357" s="2">
        <v>110000</v>
      </c>
      <c r="E357" s="24">
        <f t="shared" si="6"/>
        <v>100</v>
      </c>
    </row>
    <row r="358" spans="1:5" x14ac:dyDescent="0.2">
      <c r="A358" s="1" t="s">
        <v>141</v>
      </c>
      <c r="B358" s="1" t="s">
        <v>142</v>
      </c>
      <c r="C358" s="3">
        <v>50000</v>
      </c>
      <c r="D358" s="3">
        <v>82000</v>
      </c>
      <c r="E358" s="25">
        <f t="shared" si="6"/>
        <v>164</v>
      </c>
    </row>
    <row r="359" spans="1:5" x14ac:dyDescent="0.2">
      <c r="A359" s="1" t="s">
        <v>147</v>
      </c>
      <c r="B359" s="1" t="s">
        <v>148</v>
      </c>
      <c r="C359" s="3">
        <v>50000</v>
      </c>
      <c r="D359" s="3">
        <v>82000</v>
      </c>
      <c r="E359" s="25">
        <f t="shared" si="6"/>
        <v>164</v>
      </c>
    </row>
    <row r="360" spans="1:5" x14ac:dyDescent="0.2">
      <c r="A360" t="s">
        <v>149</v>
      </c>
      <c r="B360" t="s">
        <v>150</v>
      </c>
      <c r="C360" s="2">
        <v>50000</v>
      </c>
      <c r="D360" s="2">
        <v>82000</v>
      </c>
      <c r="E360" s="24">
        <f t="shared" si="6"/>
        <v>164</v>
      </c>
    </row>
    <row r="361" spans="1:5" x14ac:dyDescent="0.2">
      <c r="A361" s="10" t="s">
        <v>214</v>
      </c>
      <c r="B361" s="10"/>
      <c r="C361" s="11">
        <v>450000</v>
      </c>
      <c r="D361" s="11">
        <v>335100</v>
      </c>
      <c r="E361" s="31">
        <f t="shared" si="6"/>
        <v>74.466666666666669</v>
      </c>
    </row>
    <row r="362" spans="1:5" x14ac:dyDescent="0.2">
      <c r="A362" s="1" t="s">
        <v>84</v>
      </c>
      <c r="B362" s="1" t="s">
        <v>85</v>
      </c>
      <c r="C362" s="3">
        <v>118000</v>
      </c>
      <c r="D362" s="3">
        <v>10600</v>
      </c>
      <c r="E362" s="25">
        <f t="shared" si="6"/>
        <v>8.9830508474576263</v>
      </c>
    </row>
    <row r="363" spans="1:5" x14ac:dyDescent="0.2">
      <c r="A363" s="1" t="s">
        <v>94</v>
      </c>
      <c r="B363" s="1" t="s">
        <v>95</v>
      </c>
      <c r="C363" s="3">
        <v>118000</v>
      </c>
      <c r="D363" s="3">
        <v>10600</v>
      </c>
      <c r="E363" s="25">
        <f t="shared" si="6"/>
        <v>8.9830508474576263</v>
      </c>
    </row>
    <row r="364" spans="1:5" x14ac:dyDescent="0.2">
      <c r="A364" t="s">
        <v>100</v>
      </c>
      <c r="B364" t="s">
        <v>101</v>
      </c>
      <c r="C364" s="2">
        <v>118000</v>
      </c>
      <c r="D364" s="2">
        <v>10600</v>
      </c>
      <c r="E364" s="24">
        <f t="shared" si="6"/>
        <v>8.9830508474576263</v>
      </c>
    </row>
    <row r="365" spans="1:5" x14ac:dyDescent="0.2">
      <c r="A365" s="1" t="s">
        <v>141</v>
      </c>
      <c r="B365" s="1" t="s">
        <v>142</v>
      </c>
      <c r="C365" s="3">
        <v>332000</v>
      </c>
      <c r="D365" s="3">
        <v>324500</v>
      </c>
      <c r="E365" s="25">
        <f t="shared" si="6"/>
        <v>97.740963855421697</v>
      </c>
    </row>
    <row r="366" spans="1:5" x14ac:dyDescent="0.2">
      <c r="A366" s="1" t="s">
        <v>147</v>
      </c>
      <c r="B366" s="1" t="s">
        <v>148</v>
      </c>
      <c r="C366" s="3">
        <v>332000</v>
      </c>
      <c r="D366" s="3">
        <v>324500</v>
      </c>
      <c r="E366" s="25">
        <f t="shared" si="6"/>
        <v>97.740963855421697</v>
      </c>
    </row>
    <row r="367" spans="1:5" x14ac:dyDescent="0.2">
      <c r="A367" t="s">
        <v>149</v>
      </c>
      <c r="B367" t="s">
        <v>150</v>
      </c>
      <c r="C367" s="2">
        <v>332000</v>
      </c>
      <c r="D367" s="2">
        <v>324500</v>
      </c>
      <c r="E367" s="24">
        <f t="shared" si="6"/>
        <v>97.740963855421697</v>
      </c>
    </row>
    <row r="368" spans="1:5" x14ac:dyDescent="0.2">
      <c r="A368" s="16" t="s">
        <v>277</v>
      </c>
      <c r="B368" s="16"/>
      <c r="C368" s="17">
        <v>10000</v>
      </c>
      <c r="D368" s="17">
        <v>10000</v>
      </c>
      <c r="E368" s="30">
        <f t="shared" si="6"/>
        <v>100</v>
      </c>
    </row>
    <row r="369" spans="1:5" x14ac:dyDescent="0.2">
      <c r="A369" s="10" t="s">
        <v>209</v>
      </c>
      <c r="B369" s="10"/>
      <c r="C369" s="11">
        <v>10000</v>
      </c>
      <c r="D369" s="11">
        <v>10000</v>
      </c>
      <c r="E369" s="31">
        <f t="shared" si="6"/>
        <v>100</v>
      </c>
    </row>
    <row r="370" spans="1:5" x14ac:dyDescent="0.2">
      <c r="A370" s="1" t="s">
        <v>84</v>
      </c>
      <c r="B370" s="1" t="s">
        <v>85</v>
      </c>
      <c r="C370" s="3">
        <v>10000</v>
      </c>
      <c r="D370" s="3">
        <v>10000</v>
      </c>
      <c r="E370" s="25">
        <f t="shared" si="6"/>
        <v>100</v>
      </c>
    </row>
    <row r="371" spans="1:5" x14ac:dyDescent="0.2">
      <c r="A371" s="1" t="s">
        <v>94</v>
      </c>
      <c r="B371" s="1" t="s">
        <v>95</v>
      </c>
      <c r="C371" s="3">
        <v>10000</v>
      </c>
      <c r="D371" s="3">
        <v>10000</v>
      </c>
      <c r="E371" s="25">
        <f t="shared" si="6"/>
        <v>100</v>
      </c>
    </row>
    <row r="372" spans="1:5" x14ac:dyDescent="0.2">
      <c r="A372" t="s">
        <v>100</v>
      </c>
      <c r="B372" t="s">
        <v>101</v>
      </c>
      <c r="C372" s="2">
        <v>10000</v>
      </c>
      <c r="D372" s="2">
        <v>10000</v>
      </c>
      <c r="E372" s="24">
        <f t="shared" si="6"/>
        <v>100</v>
      </c>
    </row>
    <row r="373" spans="1:5" x14ac:dyDescent="0.2">
      <c r="A373" s="16" t="s">
        <v>278</v>
      </c>
      <c r="B373" s="16"/>
      <c r="C373" s="17">
        <v>0</v>
      </c>
      <c r="D373" s="17">
        <v>40000</v>
      </c>
      <c r="E373" s="30"/>
    </row>
    <row r="374" spans="1:5" x14ac:dyDescent="0.2">
      <c r="A374" s="10" t="s">
        <v>209</v>
      </c>
      <c r="B374" s="10"/>
      <c r="C374" s="11">
        <v>0</v>
      </c>
      <c r="D374" s="11">
        <v>40000</v>
      </c>
      <c r="E374" s="31"/>
    </row>
    <row r="375" spans="1:5" x14ac:dyDescent="0.2">
      <c r="A375" s="1" t="s">
        <v>84</v>
      </c>
      <c r="B375" s="1" t="s">
        <v>85</v>
      </c>
      <c r="C375" s="3">
        <v>0</v>
      </c>
      <c r="D375" s="3">
        <v>40000</v>
      </c>
      <c r="E375" s="25"/>
    </row>
    <row r="376" spans="1:5" x14ac:dyDescent="0.2">
      <c r="A376" s="1" t="s">
        <v>94</v>
      </c>
      <c r="B376" s="1" t="s">
        <v>95</v>
      </c>
      <c r="C376" s="3">
        <v>0</v>
      </c>
      <c r="D376" s="3">
        <v>40000</v>
      </c>
      <c r="E376" s="25"/>
    </row>
    <row r="377" spans="1:5" x14ac:dyDescent="0.2">
      <c r="A377" t="s">
        <v>100</v>
      </c>
      <c r="B377" t="s">
        <v>101</v>
      </c>
      <c r="C377" s="2">
        <v>0</v>
      </c>
      <c r="D377" s="2">
        <v>40000</v>
      </c>
    </row>
    <row r="378" spans="1:5" x14ac:dyDescent="0.2">
      <c r="A378" s="8" t="s">
        <v>279</v>
      </c>
      <c r="B378" s="8"/>
      <c r="C378" s="9">
        <v>3809000</v>
      </c>
      <c r="D378" s="9">
        <v>3951000</v>
      </c>
      <c r="E378" s="27">
        <f t="shared" si="6"/>
        <v>103.72801260173274</v>
      </c>
    </row>
    <row r="379" spans="1:5" x14ac:dyDescent="0.2">
      <c r="A379" s="12" t="s">
        <v>280</v>
      </c>
      <c r="B379" s="12"/>
      <c r="C379" s="13">
        <v>3809000</v>
      </c>
      <c r="D379" s="13">
        <v>3951000</v>
      </c>
      <c r="E379" s="28">
        <f t="shared" si="6"/>
        <v>103.72801260173274</v>
      </c>
    </row>
    <row r="380" spans="1:5" x14ac:dyDescent="0.2">
      <c r="A380" s="14" t="s">
        <v>281</v>
      </c>
      <c r="B380" s="14"/>
      <c r="C380" s="15">
        <v>3809000</v>
      </c>
      <c r="D380" s="15">
        <v>3951000</v>
      </c>
      <c r="E380" s="29">
        <f t="shared" si="6"/>
        <v>103.72801260173274</v>
      </c>
    </row>
    <row r="381" spans="1:5" x14ac:dyDescent="0.2">
      <c r="A381" s="16" t="s">
        <v>282</v>
      </c>
      <c r="B381" s="16"/>
      <c r="C381" s="17">
        <v>2310000</v>
      </c>
      <c r="D381" s="17">
        <v>2310000</v>
      </c>
      <c r="E381" s="30">
        <f t="shared" si="6"/>
        <v>100</v>
      </c>
    </row>
    <row r="382" spans="1:5" x14ac:dyDescent="0.2">
      <c r="A382" s="10" t="s">
        <v>209</v>
      </c>
      <c r="B382" s="10"/>
      <c r="C382" s="11">
        <v>2310000</v>
      </c>
      <c r="D382" s="11">
        <v>2310000</v>
      </c>
      <c r="E382" s="31">
        <f t="shared" si="6"/>
        <v>100</v>
      </c>
    </row>
    <row r="383" spans="1:5" x14ac:dyDescent="0.2">
      <c r="A383" s="1" t="s">
        <v>84</v>
      </c>
      <c r="B383" s="1" t="s">
        <v>85</v>
      </c>
      <c r="C383" s="3">
        <v>2310000</v>
      </c>
      <c r="D383" s="3">
        <v>2310000</v>
      </c>
      <c r="E383" s="25">
        <f t="shared" si="6"/>
        <v>100</v>
      </c>
    </row>
    <row r="384" spans="1:5" x14ac:dyDescent="0.2">
      <c r="A384" s="1" t="s">
        <v>94</v>
      </c>
      <c r="B384" s="1" t="s">
        <v>95</v>
      </c>
      <c r="C384" s="3">
        <v>10000</v>
      </c>
      <c r="D384" s="3">
        <v>10000</v>
      </c>
      <c r="E384" s="25">
        <f t="shared" si="6"/>
        <v>100</v>
      </c>
    </row>
    <row r="385" spans="1:5" x14ac:dyDescent="0.2">
      <c r="A385" t="s">
        <v>100</v>
      </c>
      <c r="B385" t="s">
        <v>101</v>
      </c>
      <c r="C385" s="2">
        <v>10000</v>
      </c>
      <c r="D385" s="2">
        <v>10000</v>
      </c>
      <c r="E385" s="24">
        <f t="shared" si="6"/>
        <v>100</v>
      </c>
    </row>
    <row r="386" spans="1:5" x14ac:dyDescent="0.2">
      <c r="A386" s="1" t="s">
        <v>129</v>
      </c>
      <c r="B386" s="1" t="s">
        <v>130</v>
      </c>
      <c r="C386" s="3">
        <v>2300000</v>
      </c>
      <c r="D386" s="3">
        <v>2300000</v>
      </c>
      <c r="E386" s="25">
        <f t="shared" si="6"/>
        <v>100</v>
      </c>
    </row>
    <row r="387" spans="1:5" x14ac:dyDescent="0.2">
      <c r="A387" t="s">
        <v>131</v>
      </c>
      <c r="B387" t="s">
        <v>132</v>
      </c>
      <c r="C387" s="2">
        <v>2300000</v>
      </c>
      <c r="D387" s="2">
        <v>2300000</v>
      </c>
      <c r="E387" s="24">
        <f t="shared" si="6"/>
        <v>100</v>
      </c>
    </row>
    <row r="388" spans="1:5" x14ac:dyDescent="0.2">
      <c r="A388" s="16" t="s">
        <v>283</v>
      </c>
      <c r="B388" s="16"/>
      <c r="C388" s="17">
        <v>390000</v>
      </c>
      <c r="D388" s="17">
        <v>390000</v>
      </c>
      <c r="E388" s="30">
        <f t="shared" si="6"/>
        <v>100</v>
      </c>
    </row>
    <row r="389" spans="1:5" x14ac:dyDescent="0.2">
      <c r="A389" s="10" t="s">
        <v>209</v>
      </c>
      <c r="B389" s="10"/>
      <c r="C389" s="11">
        <v>390000</v>
      </c>
      <c r="D389" s="11">
        <v>390000</v>
      </c>
      <c r="E389" s="31">
        <f t="shared" si="6"/>
        <v>100</v>
      </c>
    </row>
    <row r="390" spans="1:5" x14ac:dyDescent="0.2">
      <c r="A390" s="1" t="s">
        <v>84</v>
      </c>
      <c r="B390" s="1" t="s">
        <v>85</v>
      </c>
      <c r="C390" s="3">
        <v>390000</v>
      </c>
      <c r="D390" s="3">
        <v>390000</v>
      </c>
      <c r="E390" s="25">
        <f t="shared" si="6"/>
        <v>100</v>
      </c>
    </row>
    <row r="391" spans="1:5" x14ac:dyDescent="0.2">
      <c r="A391" s="1" t="s">
        <v>94</v>
      </c>
      <c r="B391" s="1" t="s">
        <v>95</v>
      </c>
      <c r="C391" s="3">
        <v>190000</v>
      </c>
      <c r="D391" s="3">
        <v>190000</v>
      </c>
      <c r="E391" s="25">
        <f t="shared" si="6"/>
        <v>100</v>
      </c>
    </row>
    <row r="392" spans="1:5" x14ac:dyDescent="0.2">
      <c r="A392" t="s">
        <v>100</v>
      </c>
      <c r="B392" t="s">
        <v>101</v>
      </c>
      <c r="C392" s="2">
        <v>190000</v>
      </c>
      <c r="D392" s="2">
        <v>190000</v>
      </c>
      <c r="E392" s="24">
        <f t="shared" si="6"/>
        <v>100</v>
      </c>
    </row>
    <row r="393" spans="1:5" x14ac:dyDescent="0.2">
      <c r="A393" s="1" t="s">
        <v>118</v>
      </c>
      <c r="B393" s="1" t="s">
        <v>119</v>
      </c>
      <c r="C393" s="3">
        <v>200000</v>
      </c>
      <c r="D393" s="3">
        <v>200000</v>
      </c>
      <c r="E393" s="25">
        <f t="shared" si="6"/>
        <v>100</v>
      </c>
    </row>
    <row r="394" spans="1:5" x14ac:dyDescent="0.2">
      <c r="A394" t="s">
        <v>120</v>
      </c>
      <c r="B394" t="s">
        <v>121</v>
      </c>
      <c r="C394" s="2">
        <v>200000</v>
      </c>
      <c r="D394" s="2">
        <v>200000</v>
      </c>
      <c r="E394" s="24">
        <f t="shared" si="6"/>
        <v>100</v>
      </c>
    </row>
    <row r="395" spans="1:5" x14ac:dyDescent="0.2">
      <c r="A395" s="16" t="s">
        <v>284</v>
      </c>
      <c r="B395" s="16"/>
      <c r="C395" s="17">
        <v>62000</v>
      </c>
      <c r="D395" s="17">
        <v>62000</v>
      </c>
      <c r="E395" s="30">
        <f t="shared" si="6"/>
        <v>100</v>
      </c>
    </row>
    <row r="396" spans="1:5" x14ac:dyDescent="0.2">
      <c r="A396" s="10" t="s">
        <v>209</v>
      </c>
      <c r="B396" s="10"/>
      <c r="C396" s="11">
        <v>62000</v>
      </c>
      <c r="D396" s="11">
        <v>62000</v>
      </c>
      <c r="E396" s="31">
        <f t="shared" si="6"/>
        <v>100</v>
      </c>
    </row>
    <row r="397" spans="1:5" x14ac:dyDescent="0.2">
      <c r="A397" s="1" t="s">
        <v>84</v>
      </c>
      <c r="B397" s="1" t="s">
        <v>85</v>
      </c>
      <c r="C397" s="3">
        <v>47000</v>
      </c>
      <c r="D397" s="3">
        <v>47000</v>
      </c>
      <c r="E397" s="25">
        <f t="shared" si="6"/>
        <v>100</v>
      </c>
    </row>
    <row r="398" spans="1:5" x14ac:dyDescent="0.2">
      <c r="A398" s="1" t="s">
        <v>94</v>
      </c>
      <c r="B398" s="1" t="s">
        <v>95</v>
      </c>
      <c r="C398" s="3">
        <v>16000</v>
      </c>
      <c r="D398" s="3">
        <v>16000</v>
      </c>
      <c r="E398" s="25">
        <f t="shared" si="6"/>
        <v>100</v>
      </c>
    </row>
    <row r="399" spans="1:5" x14ac:dyDescent="0.2">
      <c r="A399" t="s">
        <v>96</v>
      </c>
      <c r="B399" t="s">
        <v>97</v>
      </c>
      <c r="C399" s="2">
        <v>1500</v>
      </c>
      <c r="D399" s="2">
        <v>1500</v>
      </c>
      <c r="E399" s="24">
        <f t="shared" si="6"/>
        <v>100</v>
      </c>
    </row>
    <row r="400" spans="1:5" x14ac:dyDescent="0.2">
      <c r="A400" t="s">
        <v>102</v>
      </c>
      <c r="B400" t="s">
        <v>103</v>
      </c>
      <c r="C400" s="2">
        <v>500</v>
      </c>
      <c r="D400" s="2">
        <v>500</v>
      </c>
      <c r="E400" s="24">
        <f t="shared" si="6"/>
        <v>100</v>
      </c>
    </row>
    <row r="401" spans="1:5" x14ac:dyDescent="0.2">
      <c r="A401" t="s">
        <v>104</v>
      </c>
      <c r="B401" t="s">
        <v>105</v>
      </c>
      <c r="C401" s="2">
        <v>14000</v>
      </c>
      <c r="D401" s="2">
        <v>14000</v>
      </c>
      <c r="E401" s="24">
        <f t="shared" si="6"/>
        <v>100</v>
      </c>
    </row>
    <row r="402" spans="1:5" x14ac:dyDescent="0.2">
      <c r="A402" s="1" t="s">
        <v>125</v>
      </c>
      <c r="B402" s="1" t="s">
        <v>126</v>
      </c>
      <c r="C402" s="3">
        <v>31000</v>
      </c>
      <c r="D402" s="3">
        <v>31000</v>
      </c>
      <c r="E402" s="25">
        <f t="shared" ref="E402:E462" si="7">SUM(D402/C402)*100</f>
        <v>100</v>
      </c>
    </row>
    <row r="403" spans="1:5" x14ac:dyDescent="0.2">
      <c r="A403" t="s">
        <v>127</v>
      </c>
      <c r="B403" t="s">
        <v>128</v>
      </c>
      <c r="C403" s="2">
        <v>31000</v>
      </c>
      <c r="D403" s="2">
        <v>31000</v>
      </c>
      <c r="E403" s="24">
        <f t="shared" si="7"/>
        <v>100</v>
      </c>
    </row>
    <row r="404" spans="1:5" x14ac:dyDescent="0.2">
      <c r="A404" s="1" t="s">
        <v>141</v>
      </c>
      <c r="B404" s="1" t="s">
        <v>142</v>
      </c>
      <c r="C404" s="3">
        <v>15000</v>
      </c>
      <c r="D404" s="3">
        <v>15000</v>
      </c>
      <c r="E404" s="25">
        <f t="shared" si="7"/>
        <v>100</v>
      </c>
    </row>
    <row r="405" spans="1:5" x14ac:dyDescent="0.2">
      <c r="A405" s="1" t="s">
        <v>147</v>
      </c>
      <c r="B405" s="1" t="s">
        <v>148</v>
      </c>
      <c r="C405" s="3">
        <v>15000</v>
      </c>
      <c r="D405" s="3">
        <v>15000</v>
      </c>
      <c r="E405" s="25">
        <f t="shared" si="7"/>
        <v>100</v>
      </c>
    </row>
    <row r="406" spans="1:5" x14ac:dyDescent="0.2">
      <c r="A406" t="s">
        <v>151</v>
      </c>
      <c r="B406" t="s">
        <v>152</v>
      </c>
      <c r="C406" s="2">
        <v>15000</v>
      </c>
      <c r="D406" s="2">
        <v>15000</v>
      </c>
      <c r="E406" s="24">
        <f t="shared" si="7"/>
        <v>100</v>
      </c>
    </row>
    <row r="407" spans="1:5" x14ac:dyDescent="0.2">
      <c r="A407" s="16" t="s">
        <v>285</v>
      </c>
      <c r="B407" s="16"/>
      <c r="C407" s="17">
        <v>15000</v>
      </c>
      <c r="D407" s="17">
        <v>215000</v>
      </c>
      <c r="E407" s="30">
        <f t="shared" si="7"/>
        <v>1433.3333333333335</v>
      </c>
    </row>
    <row r="408" spans="1:5" x14ac:dyDescent="0.2">
      <c r="A408" s="10" t="s">
        <v>209</v>
      </c>
      <c r="B408" s="10"/>
      <c r="C408" s="11">
        <v>15000</v>
      </c>
      <c r="D408" s="11">
        <v>215000</v>
      </c>
      <c r="E408" s="31">
        <f t="shared" si="7"/>
        <v>1433.3333333333335</v>
      </c>
    </row>
    <row r="409" spans="1:5" x14ac:dyDescent="0.2">
      <c r="A409" s="1" t="s">
        <v>84</v>
      </c>
      <c r="B409" s="1" t="s">
        <v>85</v>
      </c>
      <c r="C409" s="3">
        <v>15000</v>
      </c>
      <c r="D409" s="3">
        <v>215000</v>
      </c>
      <c r="E409" s="25">
        <f t="shared" si="7"/>
        <v>1433.3333333333335</v>
      </c>
    </row>
    <row r="410" spans="1:5" x14ac:dyDescent="0.2">
      <c r="A410" s="1" t="s">
        <v>112</v>
      </c>
      <c r="B410" s="1" t="s">
        <v>113</v>
      </c>
      <c r="C410" s="3">
        <v>15000</v>
      </c>
      <c r="D410" s="3">
        <v>15000</v>
      </c>
      <c r="E410" s="25">
        <f t="shared" si="7"/>
        <v>100</v>
      </c>
    </row>
    <row r="411" spans="1:5" x14ac:dyDescent="0.2">
      <c r="A411" t="s">
        <v>116</v>
      </c>
      <c r="B411" t="s">
        <v>117</v>
      </c>
      <c r="C411" s="2">
        <v>15000</v>
      </c>
      <c r="D411" s="2">
        <v>15000</v>
      </c>
      <c r="E411" s="24">
        <f t="shared" si="7"/>
        <v>100</v>
      </c>
    </row>
    <row r="412" spans="1:5" x14ac:dyDescent="0.2">
      <c r="A412" s="1" t="s">
        <v>129</v>
      </c>
      <c r="B412" s="1" t="s">
        <v>130</v>
      </c>
      <c r="C412" s="3">
        <v>0</v>
      </c>
      <c r="D412" s="3">
        <v>200000</v>
      </c>
      <c r="E412" s="25"/>
    </row>
    <row r="413" spans="1:5" x14ac:dyDescent="0.2">
      <c r="A413" t="s">
        <v>131</v>
      </c>
      <c r="B413" t="s">
        <v>132</v>
      </c>
      <c r="C413" s="2">
        <v>0</v>
      </c>
      <c r="D413" s="2">
        <v>200000</v>
      </c>
    </row>
    <row r="414" spans="1:5" x14ac:dyDescent="0.2">
      <c r="A414" s="16" t="s">
        <v>286</v>
      </c>
      <c r="B414" s="16"/>
      <c r="C414" s="17">
        <v>72000</v>
      </c>
      <c r="D414" s="17">
        <v>72000</v>
      </c>
      <c r="E414" s="30">
        <f t="shared" si="7"/>
        <v>100</v>
      </c>
    </row>
    <row r="415" spans="1:5" x14ac:dyDescent="0.2">
      <c r="A415" s="10" t="s">
        <v>209</v>
      </c>
      <c r="B415" s="10"/>
      <c r="C415" s="11">
        <v>72000</v>
      </c>
      <c r="D415" s="11">
        <v>72000</v>
      </c>
      <c r="E415" s="31">
        <f t="shared" si="7"/>
        <v>100</v>
      </c>
    </row>
    <row r="416" spans="1:5" x14ac:dyDescent="0.2">
      <c r="A416" s="1" t="s">
        <v>84</v>
      </c>
      <c r="B416" s="1" t="s">
        <v>85</v>
      </c>
      <c r="C416" s="3">
        <v>22000</v>
      </c>
      <c r="D416" s="3">
        <v>22000</v>
      </c>
      <c r="E416" s="25">
        <f t="shared" si="7"/>
        <v>100</v>
      </c>
    </row>
    <row r="417" spans="1:5" x14ac:dyDescent="0.2">
      <c r="A417" s="1" t="s">
        <v>106</v>
      </c>
      <c r="B417" s="1" t="s">
        <v>107</v>
      </c>
      <c r="C417" s="3">
        <v>22000</v>
      </c>
      <c r="D417" s="3">
        <v>22000</v>
      </c>
      <c r="E417" s="25">
        <f t="shared" si="7"/>
        <v>100</v>
      </c>
    </row>
    <row r="418" spans="1:5" x14ac:dyDescent="0.2">
      <c r="A418" t="s">
        <v>108</v>
      </c>
      <c r="B418" t="s">
        <v>109</v>
      </c>
      <c r="C418" s="2">
        <v>2000</v>
      </c>
      <c r="D418" s="2">
        <v>2000</v>
      </c>
      <c r="E418" s="24">
        <f t="shared" si="7"/>
        <v>100</v>
      </c>
    </row>
    <row r="419" spans="1:5" x14ac:dyDescent="0.2">
      <c r="A419" t="s">
        <v>110</v>
      </c>
      <c r="B419" t="s">
        <v>111</v>
      </c>
      <c r="C419" s="2">
        <v>20000</v>
      </c>
      <c r="D419" s="2">
        <v>20000</v>
      </c>
      <c r="E419" s="24">
        <f t="shared" si="7"/>
        <v>100</v>
      </c>
    </row>
    <row r="420" spans="1:5" x14ac:dyDescent="0.2">
      <c r="A420" s="1" t="s">
        <v>184</v>
      </c>
      <c r="B420" s="1" t="s">
        <v>185</v>
      </c>
      <c r="C420" s="3">
        <v>50000</v>
      </c>
      <c r="D420" s="3">
        <v>50000</v>
      </c>
      <c r="E420" s="25">
        <f t="shared" si="7"/>
        <v>100</v>
      </c>
    </row>
    <row r="421" spans="1:5" x14ac:dyDescent="0.2">
      <c r="A421" s="1" t="s">
        <v>190</v>
      </c>
      <c r="B421" s="1" t="s">
        <v>191</v>
      </c>
      <c r="C421" s="3">
        <v>50000</v>
      </c>
      <c r="D421" s="3">
        <v>50000</v>
      </c>
      <c r="E421" s="25">
        <f t="shared" si="7"/>
        <v>100</v>
      </c>
    </row>
    <row r="422" spans="1:5" x14ac:dyDescent="0.2">
      <c r="A422" t="s">
        <v>200</v>
      </c>
      <c r="B422" t="s">
        <v>201</v>
      </c>
      <c r="C422" s="2">
        <v>50000</v>
      </c>
      <c r="D422" s="2">
        <v>50000</v>
      </c>
      <c r="E422" s="24">
        <f t="shared" si="7"/>
        <v>100</v>
      </c>
    </row>
    <row r="423" spans="1:5" x14ac:dyDescent="0.2">
      <c r="A423" s="16" t="s">
        <v>287</v>
      </c>
      <c r="B423" s="16"/>
      <c r="C423" s="17">
        <v>5000</v>
      </c>
      <c r="D423" s="17">
        <v>1000</v>
      </c>
      <c r="E423" s="30">
        <f t="shared" si="7"/>
        <v>20</v>
      </c>
    </row>
    <row r="424" spans="1:5" x14ac:dyDescent="0.2">
      <c r="A424" s="10" t="s">
        <v>209</v>
      </c>
      <c r="B424" s="10"/>
      <c r="C424" s="11">
        <v>5000</v>
      </c>
      <c r="D424" s="11">
        <v>1000</v>
      </c>
      <c r="E424" s="31">
        <f t="shared" si="7"/>
        <v>20</v>
      </c>
    </row>
    <row r="425" spans="1:5" x14ac:dyDescent="0.2">
      <c r="A425" s="1" t="s">
        <v>84</v>
      </c>
      <c r="B425" s="1" t="s">
        <v>85</v>
      </c>
      <c r="C425" s="3">
        <v>5000</v>
      </c>
      <c r="D425" s="3">
        <v>1000</v>
      </c>
      <c r="E425" s="25">
        <f t="shared" si="7"/>
        <v>20</v>
      </c>
    </row>
    <row r="426" spans="1:5" x14ac:dyDescent="0.2">
      <c r="A426" s="1" t="s">
        <v>112</v>
      </c>
      <c r="B426" s="1" t="s">
        <v>113</v>
      </c>
      <c r="C426" s="3">
        <v>5000</v>
      </c>
      <c r="D426" s="3">
        <v>1000</v>
      </c>
      <c r="E426" s="25">
        <f t="shared" si="7"/>
        <v>20</v>
      </c>
    </row>
    <row r="427" spans="1:5" x14ac:dyDescent="0.2">
      <c r="A427" t="s">
        <v>116</v>
      </c>
      <c r="B427" t="s">
        <v>117</v>
      </c>
      <c r="C427" s="2">
        <v>5000</v>
      </c>
      <c r="D427" s="2">
        <v>1000</v>
      </c>
      <c r="E427" s="24">
        <f t="shared" si="7"/>
        <v>20</v>
      </c>
    </row>
    <row r="428" spans="1:5" x14ac:dyDescent="0.2">
      <c r="A428" s="16" t="s">
        <v>288</v>
      </c>
      <c r="B428" s="16"/>
      <c r="C428" s="17">
        <v>5000</v>
      </c>
      <c r="D428" s="17">
        <v>1000</v>
      </c>
      <c r="E428" s="30">
        <f t="shared" si="7"/>
        <v>20</v>
      </c>
    </row>
    <row r="429" spans="1:5" x14ac:dyDescent="0.2">
      <c r="A429" s="10" t="s">
        <v>209</v>
      </c>
      <c r="B429" s="10"/>
      <c r="C429" s="11">
        <v>5000</v>
      </c>
      <c r="D429" s="11">
        <v>1000</v>
      </c>
      <c r="E429" s="31">
        <f t="shared" si="7"/>
        <v>20</v>
      </c>
    </row>
    <row r="430" spans="1:5" x14ac:dyDescent="0.2">
      <c r="A430" s="1" t="s">
        <v>84</v>
      </c>
      <c r="B430" s="1" t="s">
        <v>85</v>
      </c>
      <c r="C430" s="3">
        <v>5000</v>
      </c>
      <c r="D430" s="3">
        <v>1000</v>
      </c>
      <c r="E430" s="25">
        <f t="shared" si="7"/>
        <v>20</v>
      </c>
    </row>
    <row r="431" spans="1:5" x14ac:dyDescent="0.2">
      <c r="A431" s="1" t="s">
        <v>112</v>
      </c>
      <c r="B431" s="1" t="s">
        <v>113</v>
      </c>
      <c r="C431" s="3">
        <v>5000</v>
      </c>
      <c r="D431" s="3">
        <v>1000</v>
      </c>
      <c r="E431" s="25">
        <f t="shared" si="7"/>
        <v>20</v>
      </c>
    </row>
    <row r="432" spans="1:5" x14ac:dyDescent="0.2">
      <c r="A432" t="s">
        <v>116</v>
      </c>
      <c r="B432" t="s">
        <v>117</v>
      </c>
      <c r="C432" s="2">
        <v>5000</v>
      </c>
      <c r="D432" s="2">
        <v>1000</v>
      </c>
      <c r="E432" s="24">
        <f t="shared" si="7"/>
        <v>20</v>
      </c>
    </row>
    <row r="433" spans="1:5" x14ac:dyDescent="0.2">
      <c r="A433" s="16" t="s">
        <v>289</v>
      </c>
      <c r="B433" s="16"/>
      <c r="C433" s="17">
        <v>950000</v>
      </c>
      <c r="D433" s="17">
        <v>900000</v>
      </c>
      <c r="E433" s="30">
        <f t="shared" si="7"/>
        <v>94.73684210526315</v>
      </c>
    </row>
    <row r="434" spans="1:5" x14ac:dyDescent="0.2">
      <c r="A434" s="10" t="s">
        <v>209</v>
      </c>
      <c r="B434" s="10"/>
      <c r="C434" s="11">
        <v>900000</v>
      </c>
      <c r="D434" s="11">
        <v>900000</v>
      </c>
      <c r="E434" s="31">
        <f t="shared" si="7"/>
        <v>100</v>
      </c>
    </row>
    <row r="435" spans="1:5" x14ac:dyDescent="0.2">
      <c r="A435" s="1" t="s">
        <v>84</v>
      </c>
      <c r="B435" s="1" t="s">
        <v>85</v>
      </c>
      <c r="C435" s="3">
        <v>900000</v>
      </c>
      <c r="D435" s="3">
        <v>900000</v>
      </c>
      <c r="E435" s="25">
        <f t="shared" si="7"/>
        <v>100</v>
      </c>
    </row>
    <row r="436" spans="1:5" x14ac:dyDescent="0.2">
      <c r="A436" s="1" t="s">
        <v>94</v>
      </c>
      <c r="B436" s="1" t="s">
        <v>95</v>
      </c>
      <c r="C436" s="3">
        <v>900000</v>
      </c>
      <c r="D436" s="3">
        <v>900000</v>
      </c>
      <c r="E436" s="25">
        <f t="shared" si="7"/>
        <v>100</v>
      </c>
    </row>
    <row r="437" spans="1:5" x14ac:dyDescent="0.2">
      <c r="A437" t="s">
        <v>100</v>
      </c>
      <c r="B437" t="s">
        <v>101</v>
      </c>
      <c r="C437" s="2">
        <v>900000</v>
      </c>
      <c r="D437" s="2">
        <v>900000</v>
      </c>
      <c r="E437" s="24">
        <f t="shared" si="7"/>
        <v>100</v>
      </c>
    </row>
    <row r="438" spans="1:5" x14ac:dyDescent="0.2">
      <c r="A438" s="10" t="s">
        <v>211</v>
      </c>
      <c r="B438" s="10"/>
      <c r="C438" s="11">
        <v>50000</v>
      </c>
      <c r="D438" s="11">
        <v>0</v>
      </c>
      <c r="E438" s="31">
        <f t="shared" si="7"/>
        <v>0</v>
      </c>
    </row>
    <row r="439" spans="1:5" x14ac:dyDescent="0.2">
      <c r="A439" s="1" t="s">
        <v>84</v>
      </c>
      <c r="B439" s="1" t="s">
        <v>85</v>
      </c>
      <c r="C439" s="3">
        <v>50000</v>
      </c>
      <c r="D439" s="3">
        <v>0</v>
      </c>
      <c r="E439" s="25">
        <f t="shared" si="7"/>
        <v>0</v>
      </c>
    </row>
    <row r="440" spans="1:5" x14ac:dyDescent="0.2">
      <c r="A440" s="1" t="s">
        <v>129</v>
      </c>
      <c r="B440" s="1" t="s">
        <v>130</v>
      </c>
      <c r="C440" s="3">
        <v>50000</v>
      </c>
      <c r="D440" s="3">
        <v>0</v>
      </c>
      <c r="E440" s="25">
        <f t="shared" si="7"/>
        <v>0</v>
      </c>
    </row>
    <row r="441" spans="1:5" x14ac:dyDescent="0.2">
      <c r="A441" t="s">
        <v>131</v>
      </c>
      <c r="B441" t="s">
        <v>132</v>
      </c>
      <c r="C441" s="2">
        <v>50000</v>
      </c>
      <c r="D441" s="2">
        <v>0</v>
      </c>
      <c r="E441" s="24">
        <f t="shared" si="7"/>
        <v>0</v>
      </c>
    </row>
    <row r="442" spans="1:5" x14ac:dyDescent="0.2">
      <c r="A442" s="8" t="s">
        <v>290</v>
      </c>
      <c r="B442" s="8"/>
      <c r="C442" s="9">
        <v>2418000</v>
      </c>
      <c r="D442" s="9">
        <v>1219000</v>
      </c>
      <c r="E442" s="27">
        <f t="shared" si="7"/>
        <v>50.413564929693969</v>
      </c>
    </row>
    <row r="443" spans="1:5" x14ac:dyDescent="0.2">
      <c r="A443" s="12" t="s">
        <v>291</v>
      </c>
      <c r="B443" s="12"/>
      <c r="C443" s="13">
        <v>2418000</v>
      </c>
      <c r="D443" s="13">
        <v>1219000</v>
      </c>
      <c r="E443" s="28">
        <f t="shared" si="7"/>
        <v>50.413564929693969</v>
      </c>
    </row>
    <row r="444" spans="1:5" x14ac:dyDescent="0.2">
      <c r="A444" s="14" t="s">
        <v>292</v>
      </c>
      <c r="B444" s="14"/>
      <c r="C444" s="15">
        <v>2418000</v>
      </c>
      <c r="D444" s="15">
        <v>1219000</v>
      </c>
      <c r="E444" s="29">
        <f t="shared" si="7"/>
        <v>50.413564929693969</v>
      </c>
    </row>
    <row r="445" spans="1:5" x14ac:dyDescent="0.2">
      <c r="A445" s="16" t="s">
        <v>293</v>
      </c>
      <c r="B445" s="16"/>
      <c r="C445" s="17">
        <v>110000</v>
      </c>
      <c r="D445" s="17">
        <v>110000</v>
      </c>
      <c r="E445" s="30">
        <f t="shared" si="7"/>
        <v>100</v>
      </c>
    </row>
    <row r="446" spans="1:5" x14ac:dyDescent="0.2">
      <c r="A446" s="10" t="s">
        <v>209</v>
      </c>
      <c r="B446" s="10"/>
      <c r="C446" s="11">
        <v>110000</v>
      </c>
      <c r="D446" s="11">
        <v>110000</v>
      </c>
      <c r="E446" s="31">
        <f t="shared" si="7"/>
        <v>100</v>
      </c>
    </row>
    <row r="447" spans="1:5" x14ac:dyDescent="0.2">
      <c r="A447" s="1" t="s">
        <v>84</v>
      </c>
      <c r="B447" s="1" t="s">
        <v>85</v>
      </c>
      <c r="C447" s="3">
        <v>110000</v>
      </c>
      <c r="D447" s="3">
        <v>110000</v>
      </c>
      <c r="E447" s="25">
        <f t="shared" si="7"/>
        <v>100</v>
      </c>
    </row>
    <row r="448" spans="1:5" x14ac:dyDescent="0.2">
      <c r="A448" s="1" t="s">
        <v>118</v>
      </c>
      <c r="B448" s="1" t="s">
        <v>119</v>
      </c>
      <c r="C448" s="3">
        <v>110000</v>
      </c>
      <c r="D448" s="3">
        <v>110000</v>
      </c>
      <c r="E448" s="25">
        <f t="shared" si="7"/>
        <v>100</v>
      </c>
    </row>
    <row r="449" spans="1:5" x14ac:dyDescent="0.2">
      <c r="A449" t="s">
        <v>120</v>
      </c>
      <c r="B449" t="s">
        <v>121</v>
      </c>
      <c r="C449" s="2">
        <v>110000</v>
      </c>
      <c r="D449" s="2">
        <v>110000</v>
      </c>
      <c r="E449" s="24">
        <f t="shared" si="7"/>
        <v>100</v>
      </c>
    </row>
    <row r="450" spans="1:5" x14ac:dyDescent="0.2">
      <c r="A450" s="16" t="s">
        <v>294</v>
      </c>
      <c r="B450" s="16"/>
      <c r="C450" s="17">
        <v>398000</v>
      </c>
      <c r="D450" s="17">
        <v>299000</v>
      </c>
      <c r="E450" s="30">
        <f t="shared" si="7"/>
        <v>75.125628140703512</v>
      </c>
    </row>
    <row r="451" spans="1:5" x14ac:dyDescent="0.2">
      <c r="A451" s="10" t="s">
        <v>209</v>
      </c>
      <c r="B451" s="10"/>
      <c r="C451" s="11">
        <v>370000</v>
      </c>
      <c r="D451" s="11">
        <v>270000</v>
      </c>
      <c r="E451" s="31">
        <f t="shared" si="7"/>
        <v>72.972972972972968</v>
      </c>
    </row>
    <row r="452" spans="1:5" x14ac:dyDescent="0.2">
      <c r="A452" s="1" t="s">
        <v>84</v>
      </c>
      <c r="B452" s="1" t="s">
        <v>85</v>
      </c>
      <c r="C452" s="3">
        <v>370000</v>
      </c>
      <c r="D452" s="3">
        <v>270000</v>
      </c>
      <c r="E452" s="25">
        <f t="shared" si="7"/>
        <v>72.972972972972968</v>
      </c>
    </row>
    <row r="453" spans="1:5" x14ac:dyDescent="0.2">
      <c r="A453" s="1" t="s">
        <v>94</v>
      </c>
      <c r="B453" s="1" t="s">
        <v>95</v>
      </c>
      <c r="C453" s="3">
        <v>270000</v>
      </c>
      <c r="D453" s="3">
        <v>270000</v>
      </c>
      <c r="E453" s="25">
        <f t="shared" si="7"/>
        <v>100</v>
      </c>
    </row>
    <row r="454" spans="1:5" x14ac:dyDescent="0.2">
      <c r="A454" t="s">
        <v>98</v>
      </c>
      <c r="B454" t="s">
        <v>99</v>
      </c>
      <c r="C454" s="2">
        <v>70000</v>
      </c>
      <c r="D454" s="2">
        <v>70000</v>
      </c>
      <c r="E454" s="24">
        <f t="shared" si="7"/>
        <v>100</v>
      </c>
    </row>
    <row r="455" spans="1:5" x14ac:dyDescent="0.2">
      <c r="A455" t="s">
        <v>100</v>
      </c>
      <c r="B455" t="s">
        <v>101</v>
      </c>
      <c r="C455" s="2">
        <v>200000</v>
      </c>
      <c r="D455" s="2">
        <v>200000</v>
      </c>
      <c r="E455" s="24">
        <f t="shared" si="7"/>
        <v>100</v>
      </c>
    </row>
    <row r="456" spans="1:5" x14ac:dyDescent="0.2">
      <c r="A456" s="1" t="s">
        <v>112</v>
      </c>
      <c r="B456" s="1" t="s">
        <v>113</v>
      </c>
      <c r="C456" s="3">
        <v>100000</v>
      </c>
      <c r="D456" s="3">
        <v>0</v>
      </c>
      <c r="E456" s="25">
        <f t="shared" si="7"/>
        <v>0</v>
      </c>
    </row>
    <row r="457" spans="1:5" x14ac:dyDescent="0.2">
      <c r="A457" t="s">
        <v>116</v>
      </c>
      <c r="B457" t="s">
        <v>117</v>
      </c>
      <c r="C457" s="2">
        <v>100000</v>
      </c>
      <c r="D457" s="2">
        <v>0</v>
      </c>
      <c r="E457" s="24">
        <f t="shared" si="7"/>
        <v>0</v>
      </c>
    </row>
    <row r="458" spans="1:5" x14ac:dyDescent="0.2">
      <c r="A458" s="10" t="s">
        <v>216</v>
      </c>
      <c r="B458" s="10"/>
      <c r="C458" s="11">
        <v>28000</v>
      </c>
      <c r="D458" s="11">
        <v>29000</v>
      </c>
      <c r="E458" s="31">
        <f t="shared" si="7"/>
        <v>103.57142857142858</v>
      </c>
    </row>
    <row r="459" spans="1:5" x14ac:dyDescent="0.2">
      <c r="A459" s="1" t="s">
        <v>84</v>
      </c>
      <c r="B459" s="1" t="s">
        <v>85</v>
      </c>
      <c r="C459" s="3">
        <v>28000</v>
      </c>
      <c r="D459" s="3">
        <v>29000</v>
      </c>
      <c r="E459" s="25">
        <f t="shared" si="7"/>
        <v>103.57142857142858</v>
      </c>
    </row>
    <row r="460" spans="1:5" x14ac:dyDescent="0.2">
      <c r="A460" s="1" t="s">
        <v>94</v>
      </c>
      <c r="B460" s="1" t="s">
        <v>95</v>
      </c>
      <c r="C460" s="3">
        <v>28000</v>
      </c>
      <c r="D460" s="3">
        <v>29000</v>
      </c>
      <c r="E460" s="25">
        <f t="shared" si="7"/>
        <v>103.57142857142858</v>
      </c>
    </row>
    <row r="461" spans="1:5" x14ac:dyDescent="0.2">
      <c r="A461" t="s">
        <v>98</v>
      </c>
      <c r="B461" t="s">
        <v>99</v>
      </c>
      <c r="C461" s="2">
        <v>28000</v>
      </c>
      <c r="D461" s="2">
        <v>29000</v>
      </c>
      <c r="E461" s="24">
        <f t="shared" si="7"/>
        <v>103.57142857142858</v>
      </c>
    </row>
    <row r="462" spans="1:5" x14ac:dyDescent="0.2">
      <c r="A462" s="16" t="s">
        <v>295</v>
      </c>
      <c r="B462" s="16"/>
      <c r="C462" s="17">
        <v>290000</v>
      </c>
      <c r="D462" s="17">
        <v>290000</v>
      </c>
      <c r="E462" s="30">
        <f t="shared" si="7"/>
        <v>100</v>
      </c>
    </row>
    <row r="463" spans="1:5" x14ac:dyDescent="0.2">
      <c r="A463" s="10" t="s">
        <v>209</v>
      </c>
      <c r="B463" s="10"/>
      <c r="C463" s="11">
        <v>290000</v>
      </c>
      <c r="D463" s="11">
        <v>290000</v>
      </c>
      <c r="E463" s="31">
        <f t="shared" ref="E463:E521" si="8">SUM(D463/C463)*100</f>
        <v>100</v>
      </c>
    </row>
    <row r="464" spans="1:5" x14ac:dyDescent="0.2">
      <c r="A464" s="1" t="s">
        <v>84</v>
      </c>
      <c r="B464" s="1" t="s">
        <v>85</v>
      </c>
      <c r="C464" s="3">
        <v>290000</v>
      </c>
      <c r="D464" s="3">
        <v>290000</v>
      </c>
      <c r="E464" s="25">
        <f t="shared" si="8"/>
        <v>100</v>
      </c>
    </row>
    <row r="465" spans="1:5" x14ac:dyDescent="0.2">
      <c r="A465" s="1" t="s">
        <v>112</v>
      </c>
      <c r="B465" s="1" t="s">
        <v>113</v>
      </c>
      <c r="C465" s="3">
        <v>290000</v>
      </c>
      <c r="D465" s="3">
        <v>290000</v>
      </c>
      <c r="E465" s="25">
        <f t="shared" si="8"/>
        <v>100</v>
      </c>
    </row>
    <row r="466" spans="1:5" x14ac:dyDescent="0.2">
      <c r="A466" t="s">
        <v>114</v>
      </c>
      <c r="B466" t="s">
        <v>115</v>
      </c>
      <c r="C466" s="2">
        <v>290000</v>
      </c>
      <c r="D466" s="2">
        <v>290000</v>
      </c>
      <c r="E466" s="24">
        <f t="shared" si="8"/>
        <v>100</v>
      </c>
    </row>
    <row r="467" spans="1:5" x14ac:dyDescent="0.2">
      <c r="A467" s="16" t="s">
        <v>296</v>
      </c>
      <c r="B467" s="16"/>
      <c r="C467" s="17">
        <v>225000</v>
      </c>
      <c r="D467" s="17">
        <v>225000</v>
      </c>
      <c r="E467" s="30">
        <f t="shared" si="8"/>
        <v>100</v>
      </c>
    </row>
    <row r="468" spans="1:5" x14ac:dyDescent="0.2">
      <c r="A468" s="10" t="s">
        <v>209</v>
      </c>
      <c r="B468" s="10"/>
      <c r="C468" s="11">
        <v>225000</v>
      </c>
      <c r="D468" s="11">
        <v>225000</v>
      </c>
      <c r="E468" s="31">
        <f t="shared" si="8"/>
        <v>100</v>
      </c>
    </row>
    <row r="469" spans="1:5" x14ac:dyDescent="0.2">
      <c r="A469" s="1" t="s">
        <v>84</v>
      </c>
      <c r="B469" s="1" t="s">
        <v>85</v>
      </c>
      <c r="C469" s="3">
        <v>225000</v>
      </c>
      <c r="D469" s="3">
        <v>225000</v>
      </c>
      <c r="E469" s="25">
        <f t="shared" si="8"/>
        <v>100</v>
      </c>
    </row>
    <row r="470" spans="1:5" x14ac:dyDescent="0.2">
      <c r="A470" s="1" t="s">
        <v>112</v>
      </c>
      <c r="B470" s="1" t="s">
        <v>113</v>
      </c>
      <c r="C470" s="3">
        <v>225000</v>
      </c>
      <c r="D470" s="3">
        <v>225000</v>
      </c>
      <c r="E470" s="25">
        <f t="shared" si="8"/>
        <v>100</v>
      </c>
    </row>
    <row r="471" spans="1:5" x14ac:dyDescent="0.2">
      <c r="A471" t="s">
        <v>114</v>
      </c>
      <c r="B471" t="s">
        <v>115</v>
      </c>
      <c r="C471" s="2">
        <v>225000</v>
      </c>
      <c r="D471" s="2">
        <v>225000</v>
      </c>
      <c r="E471" s="24">
        <f t="shared" si="8"/>
        <v>100</v>
      </c>
    </row>
    <row r="472" spans="1:5" x14ac:dyDescent="0.2">
      <c r="A472" s="16" t="s">
        <v>297</v>
      </c>
      <c r="B472" s="16"/>
      <c r="C472" s="17">
        <v>20000</v>
      </c>
      <c r="D472" s="17">
        <v>20000</v>
      </c>
      <c r="E472" s="30">
        <f t="shared" si="8"/>
        <v>100</v>
      </c>
    </row>
    <row r="473" spans="1:5" x14ac:dyDescent="0.2">
      <c r="A473" s="10" t="s">
        <v>209</v>
      </c>
      <c r="B473" s="10"/>
      <c r="C473" s="11">
        <v>20000</v>
      </c>
      <c r="D473" s="11">
        <v>20000</v>
      </c>
      <c r="E473" s="31">
        <f t="shared" si="8"/>
        <v>100</v>
      </c>
    </row>
    <row r="474" spans="1:5" x14ac:dyDescent="0.2">
      <c r="A474" s="1" t="s">
        <v>84</v>
      </c>
      <c r="B474" s="1" t="s">
        <v>85</v>
      </c>
      <c r="C474" s="3">
        <v>20000</v>
      </c>
      <c r="D474" s="3">
        <v>20000</v>
      </c>
      <c r="E474" s="25">
        <f t="shared" si="8"/>
        <v>100</v>
      </c>
    </row>
    <row r="475" spans="1:5" x14ac:dyDescent="0.2">
      <c r="A475" s="1" t="s">
        <v>129</v>
      </c>
      <c r="B475" s="1" t="s">
        <v>130</v>
      </c>
      <c r="C475" s="3">
        <v>20000</v>
      </c>
      <c r="D475" s="3">
        <v>20000</v>
      </c>
      <c r="E475" s="25">
        <f t="shared" si="8"/>
        <v>100</v>
      </c>
    </row>
    <row r="476" spans="1:5" x14ac:dyDescent="0.2">
      <c r="A476" t="s">
        <v>139</v>
      </c>
      <c r="B476" t="s">
        <v>140</v>
      </c>
      <c r="C476" s="2">
        <v>20000</v>
      </c>
      <c r="D476" s="2">
        <v>20000</v>
      </c>
      <c r="E476" s="24">
        <f t="shared" si="8"/>
        <v>100</v>
      </c>
    </row>
    <row r="477" spans="1:5" x14ac:dyDescent="0.2">
      <c r="A477" s="16" t="s">
        <v>298</v>
      </c>
      <c r="B477" s="16"/>
      <c r="C477" s="17">
        <v>1375000</v>
      </c>
      <c r="D477" s="17">
        <v>275000</v>
      </c>
      <c r="E477" s="30">
        <f t="shared" si="8"/>
        <v>20</v>
      </c>
    </row>
    <row r="478" spans="1:5" x14ac:dyDescent="0.2">
      <c r="A478" s="10" t="s">
        <v>209</v>
      </c>
      <c r="B478" s="10"/>
      <c r="C478" s="11">
        <v>1375000</v>
      </c>
      <c r="D478" s="11">
        <v>275000</v>
      </c>
      <c r="E478" s="31">
        <f t="shared" si="8"/>
        <v>20</v>
      </c>
    </row>
    <row r="479" spans="1:5" x14ac:dyDescent="0.2">
      <c r="A479" s="1" t="s">
        <v>84</v>
      </c>
      <c r="B479" s="1" t="s">
        <v>85</v>
      </c>
      <c r="C479" s="3">
        <v>1375000</v>
      </c>
      <c r="D479" s="3">
        <v>275000</v>
      </c>
      <c r="E479" s="25">
        <f t="shared" si="8"/>
        <v>20</v>
      </c>
    </row>
    <row r="480" spans="1:5" x14ac:dyDescent="0.2">
      <c r="A480" s="1" t="s">
        <v>129</v>
      </c>
      <c r="B480" s="1" t="s">
        <v>130</v>
      </c>
      <c r="C480" s="3">
        <v>1375000</v>
      </c>
      <c r="D480" s="3">
        <v>275000</v>
      </c>
      <c r="E480" s="25">
        <f t="shared" si="8"/>
        <v>20</v>
      </c>
    </row>
    <row r="481" spans="1:5" x14ac:dyDescent="0.2">
      <c r="A481" t="s">
        <v>139</v>
      </c>
      <c r="B481" t="s">
        <v>140</v>
      </c>
      <c r="C481" s="2">
        <v>1375000</v>
      </c>
      <c r="D481" s="2">
        <v>275000</v>
      </c>
      <c r="E481" s="24">
        <f t="shared" si="8"/>
        <v>20</v>
      </c>
    </row>
    <row r="482" spans="1:5" x14ac:dyDescent="0.2">
      <c r="A482" s="8" t="s">
        <v>299</v>
      </c>
      <c r="B482" s="8"/>
      <c r="C482" s="9">
        <v>1055000</v>
      </c>
      <c r="D482" s="9">
        <v>3035000</v>
      </c>
      <c r="E482" s="27">
        <f t="shared" si="8"/>
        <v>287.67772511848341</v>
      </c>
    </row>
    <row r="483" spans="1:5" x14ac:dyDescent="0.2">
      <c r="A483" s="12" t="s">
        <v>291</v>
      </c>
      <c r="B483" s="12"/>
      <c r="C483" s="13">
        <v>1055000</v>
      </c>
      <c r="D483" s="13">
        <v>3035000</v>
      </c>
      <c r="E483" s="28">
        <f t="shared" si="8"/>
        <v>287.67772511848341</v>
      </c>
    </row>
    <row r="484" spans="1:5" x14ac:dyDescent="0.2">
      <c r="A484" s="14" t="s">
        <v>300</v>
      </c>
      <c r="B484" s="14"/>
      <c r="C484" s="15">
        <v>1055000</v>
      </c>
      <c r="D484" s="15">
        <v>3035000</v>
      </c>
      <c r="E484" s="29">
        <f t="shared" si="8"/>
        <v>287.67772511848341</v>
      </c>
    </row>
    <row r="485" spans="1:5" x14ac:dyDescent="0.2">
      <c r="A485" s="16" t="s">
        <v>301</v>
      </c>
      <c r="B485" s="16"/>
      <c r="C485" s="17">
        <v>350000</v>
      </c>
      <c r="D485" s="17">
        <v>2300000</v>
      </c>
      <c r="E485" s="30">
        <f t="shared" si="8"/>
        <v>657.14285714285711</v>
      </c>
    </row>
    <row r="486" spans="1:5" x14ac:dyDescent="0.2">
      <c r="A486" s="10" t="s">
        <v>209</v>
      </c>
      <c r="B486" s="10"/>
      <c r="C486" s="11">
        <v>350000</v>
      </c>
      <c r="D486" s="11">
        <v>400000</v>
      </c>
      <c r="E486" s="31">
        <f t="shared" si="8"/>
        <v>114.28571428571428</v>
      </c>
    </row>
    <row r="487" spans="1:5" x14ac:dyDescent="0.2">
      <c r="A487" s="1" t="s">
        <v>84</v>
      </c>
      <c r="B487" s="1" t="s">
        <v>85</v>
      </c>
      <c r="C487" s="3">
        <v>350000</v>
      </c>
      <c r="D487" s="3">
        <v>400000</v>
      </c>
      <c r="E487" s="25">
        <f t="shared" si="8"/>
        <v>114.28571428571428</v>
      </c>
    </row>
    <row r="488" spans="1:5" x14ac:dyDescent="0.2">
      <c r="A488" s="1" t="s">
        <v>118</v>
      </c>
      <c r="B488" s="1" t="s">
        <v>119</v>
      </c>
      <c r="C488" s="3">
        <v>300000</v>
      </c>
      <c r="D488" s="3">
        <v>300000</v>
      </c>
      <c r="E488" s="25">
        <f t="shared" si="8"/>
        <v>100</v>
      </c>
    </row>
    <row r="489" spans="1:5" x14ac:dyDescent="0.2">
      <c r="A489" t="s">
        <v>120</v>
      </c>
      <c r="B489" t="s">
        <v>121</v>
      </c>
      <c r="C489" s="2">
        <v>300000</v>
      </c>
      <c r="D489" s="2">
        <v>300000</v>
      </c>
      <c r="E489" s="24">
        <f t="shared" si="8"/>
        <v>100</v>
      </c>
    </row>
    <row r="490" spans="1:5" x14ac:dyDescent="0.2">
      <c r="A490" s="1" t="s">
        <v>129</v>
      </c>
      <c r="B490" s="1" t="s">
        <v>130</v>
      </c>
      <c r="C490" s="3">
        <v>50000</v>
      </c>
      <c r="D490" s="3">
        <v>100000</v>
      </c>
      <c r="E490" s="25">
        <f t="shared" si="8"/>
        <v>200</v>
      </c>
    </row>
    <row r="491" spans="1:5" x14ac:dyDescent="0.2">
      <c r="A491" t="s">
        <v>135</v>
      </c>
      <c r="B491" t="s">
        <v>136</v>
      </c>
      <c r="C491" s="2">
        <v>50000</v>
      </c>
      <c r="D491" s="2">
        <v>100000</v>
      </c>
      <c r="E491" s="24">
        <f t="shared" si="8"/>
        <v>200</v>
      </c>
    </row>
    <row r="492" spans="1:5" x14ac:dyDescent="0.2">
      <c r="A492" s="10" t="s">
        <v>218</v>
      </c>
      <c r="B492" s="10"/>
      <c r="C492" s="11">
        <v>0</v>
      </c>
      <c r="D492" s="11">
        <v>1900000</v>
      </c>
      <c r="E492" s="31"/>
    </row>
    <row r="493" spans="1:5" x14ac:dyDescent="0.2">
      <c r="A493" s="1" t="s">
        <v>84</v>
      </c>
      <c r="B493" s="1" t="s">
        <v>85</v>
      </c>
      <c r="C493" s="3">
        <v>0</v>
      </c>
      <c r="D493" s="3">
        <v>1900000</v>
      </c>
      <c r="E493" s="25"/>
    </row>
    <row r="494" spans="1:5" x14ac:dyDescent="0.2">
      <c r="A494" s="1" t="s">
        <v>118</v>
      </c>
      <c r="B494" s="1" t="s">
        <v>119</v>
      </c>
      <c r="C494" s="3">
        <v>0</v>
      </c>
      <c r="D494" s="3">
        <v>1900000</v>
      </c>
      <c r="E494" s="25"/>
    </row>
    <row r="495" spans="1:5" x14ac:dyDescent="0.2">
      <c r="A495" t="s">
        <v>120</v>
      </c>
      <c r="B495" t="s">
        <v>121</v>
      </c>
      <c r="C495" s="2">
        <v>0</v>
      </c>
      <c r="D495" s="2">
        <v>1900000</v>
      </c>
    </row>
    <row r="496" spans="1:5" x14ac:dyDescent="0.2">
      <c r="A496" s="16" t="s">
        <v>302</v>
      </c>
      <c r="B496" s="16"/>
      <c r="C496" s="17">
        <v>105000</v>
      </c>
      <c r="D496" s="17">
        <v>135000</v>
      </c>
      <c r="E496" s="30">
        <f t="shared" si="8"/>
        <v>128.57142857142858</v>
      </c>
    </row>
    <row r="497" spans="1:5" x14ac:dyDescent="0.2">
      <c r="A497" s="10" t="s">
        <v>209</v>
      </c>
      <c r="B497" s="10"/>
      <c r="C497" s="11">
        <v>105000</v>
      </c>
      <c r="D497" s="11">
        <v>135000</v>
      </c>
      <c r="E497" s="31">
        <f t="shared" si="8"/>
        <v>128.57142857142858</v>
      </c>
    </row>
    <row r="498" spans="1:5" x14ac:dyDescent="0.2">
      <c r="A498" s="1" t="s">
        <v>84</v>
      </c>
      <c r="B498" s="1" t="s">
        <v>85</v>
      </c>
      <c r="C498" s="3">
        <v>105000</v>
      </c>
      <c r="D498" s="3">
        <v>135000</v>
      </c>
      <c r="E498" s="25">
        <f t="shared" si="8"/>
        <v>128.57142857142858</v>
      </c>
    </row>
    <row r="499" spans="1:5" x14ac:dyDescent="0.2">
      <c r="A499" s="1" t="s">
        <v>118</v>
      </c>
      <c r="B499" s="1" t="s">
        <v>119</v>
      </c>
      <c r="C499" s="3">
        <v>105000</v>
      </c>
      <c r="D499" s="3">
        <v>135000</v>
      </c>
      <c r="E499" s="25">
        <f t="shared" si="8"/>
        <v>128.57142857142858</v>
      </c>
    </row>
    <row r="500" spans="1:5" x14ac:dyDescent="0.2">
      <c r="A500" t="s">
        <v>120</v>
      </c>
      <c r="B500" t="s">
        <v>121</v>
      </c>
      <c r="C500" s="2">
        <v>0</v>
      </c>
      <c r="D500" s="2">
        <v>120000</v>
      </c>
    </row>
    <row r="501" spans="1:5" x14ac:dyDescent="0.2">
      <c r="A501" t="s">
        <v>122</v>
      </c>
      <c r="B501" t="s">
        <v>123</v>
      </c>
      <c r="C501" s="2">
        <v>105000</v>
      </c>
      <c r="D501" s="2">
        <v>15000</v>
      </c>
      <c r="E501" s="24">
        <f t="shared" si="8"/>
        <v>14.285714285714285</v>
      </c>
    </row>
    <row r="502" spans="1:5" x14ac:dyDescent="0.2">
      <c r="A502" s="16" t="s">
        <v>303</v>
      </c>
      <c r="B502" s="16"/>
      <c r="C502" s="17">
        <v>600000</v>
      </c>
      <c r="D502" s="17">
        <v>600000</v>
      </c>
      <c r="E502" s="30">
        <f t="shared" si="8"/>
        <v>100</v>
      </c>
    </row>
    <row r="503" spans="1:5" x14ac:dyDescent="0.2">
      <c r="A503" s="10" t="s">
        <v>209</v>
      </c>
      <c r="B503" s="10"/>
      <c r="C503" s="11">
        <v>600000</v>
      </c>
      <c r="D503" s="11">
        <v>600000</v>
      </c>
      <c r="E503" s="31">
        <f t="shared" si="8"/>
        <v>100</v>
      </c>
    </row>
    <row r="504" spans="1:5" x14ac:dyDescent="0.2">
      <c r="A504" s="1" t="s">
        <v>84</v>
      </c>
      <c r="B504" s="1" t="s">
        <v>85</v>
      </c>
      <c r="C504" s="3">
        <v>600000</v>
      </c>
      <c r="D504" s="3">
        <v>600000</v>
      </c>
      <c r="E504" s="25">
        <f t="shared" si="8"/>
        <v>100</v>
      </c>
    </row>
    <row r="505" spans="1:5" x14ac:dyDescent="0.2">
      <c r="A505" s="1" t="s">
        <v>112</v>
      </c>
      <c r="B505" s="1" t="s">
        <v>113</v>
      </c>
      <c r="C505" s="3">
        <v>100000</v>
      </c>
      <c r="D505" s="3">
        <v>50000</v>
      </c>
      <c r="E505" s="25">
        <f t="shared" si="8"/>
        <v>50</v>
      </c>
    </row>
    <row r="506" spans="1:5" x14ac:dyDescent="0.2">
      <c r="A506" t="s">
        <v>114</v>
      </c>
      <c r="B506" t="s">
        <v>115</v>
      </c>
      <c r="C506" s="2">
        <v>100000</v>
      </c>
      <c r="D506" s="2">
        <v>50000</v>
      </c>
      <c r="E506" s="24">
        <f t="shared" si="8"/>
        <v>50</v>
      </c>
    </row>
    <row r="507" spans="1:5" x14ac:dyDescent="0.2">
      <c r="A507" s="1" t="s">
        <v>118</v>
      </c>
      <c r="B507" s="1" t="s">
        <v>119</v>
      </c>
      <c r="C507" s="3">
        <v>500000</v>
      </c>
      <c r="D507" s="3">
        <v>550000</v>
      </c>
      <c r="E507" s="25">
        <f t="shared" si="8"/>
        <v>110.00000000000001</v>
      </c>
    </row>
    <row r="508" spans="1:5" x14ac:dyDescent="0.2">
      <c r="A508" t="s">
        <v>120</v>
      </c>
      <c r="B508" t="s">
        <v>121</v>
      </c>
      <c r="C508" s="2">
        <v>500000</v>
      </c>
      <c r="D508" s="2">
        <v>550000</v>
      </c>
      <c r="E508" s="24">
        <f t="shared" si="8"/>
        <v>110.00000000000001</v>
      </c>
    </row>
    <row r="509" spans="1:5" x14ac:dyDescent="0.2">
      <c r="A509" s="6" t="s">
        <v>304</v>
      </c>
      <c r="B509" s="6"/>
      <c r="C509" s="4">
        <v>25389080.800000001</v>
      </c>
      <c r="D509" s="4">
        <v>25061580.800000001</v>
      </c>
      <c r="E509" s="26">
        <f t="shared" si="8"/>
        <v>98.710075395876487</v>
      </c>
    </row>
    <row r="510" spans="1:5" x14ac:dyDescent="0.2">
      <c r="A510" s="8" t="s">
        <v>305</v>
      </c>
      <c r="B510" s="8"/>
      <c r="C510" s="9">
        <v>25389080.800000001</v>
      </c>
      <c r="D510" s="9">
        <v>25061580.800000001</v>
      </c>
      <c r="E510" s="27">
        <f t="shared" si="8"/>
        <v>98.710075395876487</v>
      </c>
    </row>
    <row r="511" spans="1:5" x14ac:dyDescent="0.2">
      <c r="A511" s="12" t="s">
        <v>234</v>
      </c>
      <c r="B511" s="12"/>
      <c r="C511" s="13">
        <v>25389080.800000001</v>
      </c>
      <c r="D511" s="13">
        <v>25061580.800000001</v>
      </c>
      <c r="E511" s="28">
        <f t="shared" si="8"/>
        <v>98.710075395876487</v>
      </c>
    </row>
    <row r="512" spans="1:5" x14ac:dyDescent="0.2">
      <c r="A512" s="14" t="s">
        <v>235</v>
      </c>
      <c r="B512" s="14"/>
      <c r="C512" s="15">
        <v>25389080.800000001</v>
      </c>
      <c r="D512" s="15">
        <v>25061580.800000001</v>
      </c>
      <c r="E512" s="29">
        <f t="shared" si="8"/>
        <v>98.710075395876487</v>
      </c>
    </row>
    <row r="513" spans="1:5" x14ac:dyDescent="0.2">
      <c r="A513" s="16" t="s">
        <v>306</v>
      </c>
      <c r="B513" s="16"/>
      <c r="C513" s="17">
        <v>25374080.800000001</v>
      </c>
      <c r="D513" s="17">
        <v>25045580.800000001</v>
      </c>
      <c r="E513" s="30">
        <f t="shared" si="8"/>
        <v>98.705371821784382</v>
      </c>
    </row>
    <row r="514" spans="1:5" x14ac:dyDescent="0.2">
      <c r="A514" s="10" t="s">
        <v>209</v>
      </c>
      <c r="B514" s="10"/>
      <c r="C514" s="11">
        <v>25164080.800000001</v>
      </c>
      <c r="D514" s="11">
        <v>24835580.800000001</v>
      </c>
      <c r="E514" s="31">
        <f t="shared" si="8"/>
        <v>98.694567854034233</v>
      </c>
    </row>
    <row r="515" spans="1:5" x14ac:dyDescent="0.2">
      <c r="A515" s="1" t="s">
        <v>84</v>
      </c>
      <c r="B515" s="1" t="s">
        <v>85</v>
      </c>
      <c r="C515" s="3">
        <v>3864000</v>
      </c>
      <c r="D515" s="3">
        <v>3535500</v>
      </c>
      <c r="E515" s="25">
        <f t="shared" si="8"/>
        <v>91.49844720496894</v>
      </c>
    </row>
    <row r="516" spans="1:5" x14ac:dyDescent="0.2">
      <c r="A516" s="1" t="s">
        <v>86</v>
      </c>
      <c r="B516" s="1" t="s">
        <v>87</v>
      </c>
      <c r="C516" s="3">
        <v>889000</v>
      </c>
      <c r="D516" s="3">
        <v>934500</v>
      </c>
      <c r="E516" s="25">
        <f t="shared" si="8"/>
        <v>105.11811023622046</v>
      </c>
    </row>
    <row r="517" spans="1:5" x14ac:dyDescent="0.2">
      <c r="A517" t="s">
        <v>88</v>
      </c>
      <c r="B517" t="s">
        <v>89</v>
      </c>
      <c r="C517" s="2">
        <v>640000</v>
      </c>
      <c r="D517" s="2">
        <v>640000</v>
      </c>
      <c r="E517" s="24">
        <f t="shared" si="8"/>
        <v>100</v>
      </c>
    </row>
    <row r="518" spans="1:5" x14ac:dyDescent="0.2">
      <c r="A518" t="s">
        <v>90</v>
      </c>
      <c r="B518" t="s">
        <v>91</v>
      </c>
      <c r="C518" s="2">
        <v>137000</v>
      </c>
      <c r="D518" s="2">
        <v>168400</v>
      </c>
      <c r="E518" s="24">
        <f t="shared" si="8"/>
        <v>122.91970802919707</v>
      </c>
    </row>
    <row r="519" spans="1:5" x14ac:dyDescent="0.2">
      <c r="A519" t="s">
        <v>92</v>
      </c>
      <c r="B519" t="s">
        <v>93</v>
      </c>
      <c r="C519" s="2">
        <v>112000</v>
      </c>
      <c r="D519" s="2">
        <v>126100</v>
      </c>
      <c r="E519" s="24">
        <f t="shared" si="8"/>
        <v>112.58928571428572</v>
      </c>
    </row>
    <row r="520" spans="1:5" x14ac:dyDescent="0.2">
      <c r="A520" s="1" t="s">
        <v>94</v>
      </c>
      <c r="B520" s="1" t="s">
        <v>95</v>
      </c>
      <c r="C520" s="3">
        <v>2444500</v>
      </c>
      <c r="D520" s="3">
        <v>2255500</v>
      </c>
      <c r="E520" s="25">
        <f t="shared" si="8"/>
        <v>92.268357537328697</v>
      </c>
    </row>
    <row r="521" spans="1:5" x14ac:dyDescent="0.2">
      <c r="A521" t="s">
        <v>96</v>
      </c>
      <c r="B521" t="s">
        <v>97</v>
      </c>
      <c r="C521" s="2">
        <v>79500</v>
      </c>
      <c r="D521" s="2">
        <v>67000</v>
      </c>
      <c r="E521" s="24">
        <f t="shared" si="8"/>
        <v>84.276729559748432</v>
      </c>
    </row>
    <row r="522" spans="1:5" x14ac:dyDescent="0.2">
      <c r="A522" t="s">
        <v>98</v>
      </c>
      <c r="B522" t="s">
        <v>99</v>
      </c>
      <c r="C522" s="2">
        <v>426000</v>
      </c>
      <c r="D522" s="2">
        <v>326000</v>
      </c>
      <c r="E522" s="24">
        <f t="shared" ref="E522:E584" si="9">SUM(D522/C522)*100</f>
        <v>76.525821596244143</v>
      </c>
    </row>
    <row r="523" spans="1:5" x14ac:dyDescent="0.2">
      <c r="A523" t="s">
        <v>100</v>
      </c>
      <c r="B523" t="s">
        <v>101</v>
      </c>
      <c r="C523" s="2">
        <v>1909500</v>
      </c>
      <c r="D523" s="2">
        <v>1842000</v>
      </c>
      <c r="E523" s="24">
        <f t="shared" si="9"/>
        <v>96.465043205027484</v>
      </c>
    </row>
    <row r="524" spans="1:5" x14ac:dyDescent="0.2">
      <c r="A524" t="s">
        <v>104</v>
      </c>
      <c r="B524" t="s">
        <v>105</v>
      </c>
      <c r="C524" s="2">
        <v>29500</v>
      </c>
      <c r="D524" s="2">
        <v>20500</v>
      </c>
      <c r="E524" s="24">
        <f t="shared" si="9"/>
        <v>69.491525423728817</v>
      </c>
    </row>
    <row r="525" spans="1:5" x14ac:dyDescent="0.2">
      <c r="A525" s="1" t="s">
        <v>106</v>
      </c>
      <c r="B525" s="1" t="s">
        <v>107</v>
      </c>
      <c r="C525" s="3">
        <v>530500</v>
      </c>
      <c r="D525" s="3">
        <v>345500</v>
      </c>
      <c r="E525" s="25">
        <f t="shared" si="9"/>
        <v>65.127238454288403</v>
      </c>
    </row>
    <row r="526" spans="1:5" x14ac:dyDescent="0.2">
      <c r="A526" t="s">
        <v>108</v>
      </c>
      <c r="B526" t="s">
        <v>109</v>
      </c>
      <c r="C526" s="2">
        <v>400000</v>
      </c>
      <c r="D526" s="2">
        <v>170000</v>
      </c>
      <c r="E526" s="24">
        <f t="shared" si="9"/>
        <v>42.5</v>
      </c>
    </row>
    <row r="527" spans="1:5" x14ac:dyDescent="0.2">
      <c r="A527" t="s">
        <v>110</v>
      </c>
      <c r="B527" t="s">
        <v>111</v>
      </c>
      <c r="C527" s="2">
        <v>130500</v>
      </c>
      <c r="D527" s="2">
        <v>175500</v>
      </c>
      <c r="E527" s="24">
        <f t="shared" si="9"/>
        <v>134.48275862068965</v>
      </c>
    </row>
    <row r="528" spans="1:5" x14ac:dyDescent="0.2">
      <c r="A528" s="1" t="s">
        <v>184</v>
      </c>
      <c r="B528" s="1" t="s">
        <v>185</v>
      </c>
      <c r="C528" s="3">
        <v>21300080.800000001</v>
      </c>
      <c r="D528" s="3">
        <v>21300080.800000001</v>
      </c>
      <c r="E528" s="25">
        <f t="shared" si="9"/>
        <v>100</v>
      </c>
    </row>
    <row r="529" spans="1:5" x14ac:dyDescent="0.2">
      <c r="A529" s="1" t="s">
        <v>190</v>
      </c>
      <c r="B529" s="1" t="s">
        <v>191</v>
      </c>
      <c r="C529" s="3">
        <v>21300080.800000001</v>
      </c>
      <c r="D529" s="3">
        <v>21300080.800000001</v>
      </c>
      <c r="E529" s="25">
        <f t="shared" si="9"/>
        <v>100</v>
      </c>
    </row>
    <row r="530" spans="1:5" x14ac:dyDescent="0.2">
      <c r="A530" t="s">
        <v>196</v>
      </c>
      <c r="B530" t="s">
        <v>197</v>
      </c>
      <c r="C530" s="2">
        <v>21300080.800000001</v>
      </c>
      <c r="D530" s="2">
        <v>21300080.800000001</v>
      </c>
      <c r="E530" s="24">
        <f t="shared" si="9"/>
        <v>100</v>
      </c>
    </row>
    <row r="531" spans="1:5" x14ac:dyDescent="0.2">
      <c r="A531" s="10" t="s">
        <v>214</v>
      </c>
      <c r="B531" s="10"/>
      <c r="C531" s="11">
        <v>210000</v>
      </c>
      <c r="D531" s="11">
        <v>210000</v>
      </c>
      <c r="E531" s="31">
        <f t="shared" si="9"/>
        <v>100</v>
      </c>
    </row>
    <row r="532" spans="1:5" x14ac:dyDescent="0.2">
      <c r="A532" s="1" t="s">
        <v>84</v>
      </c>
      <c r="B532" s="1" t="s">
        <v>85</v>
      </c>
      <c r="C532" s="3">
        <v>210000</v>
      </c>
      <c r="D532" s="3">
        <v>210000</v>
      </c>
      <c r="E532" s="25">
        <f t="shared" si="9"/>
        <v>100</v>
      </c>
    </row>
    <row r="533" spans="1:5" x14ac:dyDescent="0.2">
      <c r="A533" s="1" t="s">
        <v>94</v>
      </c>
      <c r="B533" s="1" t="s">
        <v>95</v>
      </c>
      <c r="C533" s="3">
        <v>210000</v>
      </c>
      <c r="D533" s="3">
        <v>210000</v>
      </c>
      <c r="E533" s="25">
        <f t="shared" si="9"/>
        <v>100</v>
      </c>
    </row>
    <row r="534" spans="1:5" x14ac:dyDescent="0.2">
      <c r="A534" t="s">
        <v>98</v>
      </c>
      <c r="B534" t="s">
        <v>99</v>
      </c>
      <c r="C534" s="2">
        <v>105000</v>
      </c>
      <c r="D534" s="2">
        <v>105000</v>
      </c>
      <c r="E534" s="24">
        <f t="shared" si="9"/>
        <v>100</v>
      </c>
    </row>
    <row r="535" spans="1:5" x14ac:dyDescent="0.2">
      <c r="A535" t="s">
        <v>100</v>
      </c>
      <c r="B535" t="s">
        <v>101</v>
      </c>
      <c r="C535" s="2">
        <v>105000</v>
      </c>
      <c r="D535" s="2">
        <v>105000</v>
      </c>
      <c r="E535" s="24">
        <f t="shared" si="9"/>
        <v>100</v>
      </c>
    </row>
    <row r="536" spans="1:5" x14ac:dyDescent="0.2">
      <c r="A536" s="16" t="s">
        <v>307</v>
      </c>
      <c r="B536" s="16"/>
      <c r="C536" s="17">
        <v>15000</v>
      </c>
      <c r="D536" s="17">
        <v>16000</v>
      </c>
      <c r="E536" s="30">
        <f t="shared" si="9"/>
        <v>106.66666666666667</v>
      </c>
    </row>
    <row r="537" spans="1:5" x14ac:dyDescent="0.2">
      <c r="A537" s="10" t="s">
        <v>209</v>
      </c>
      <c r="B537" s="10"/>
      <c r="C537" s="11">
        <v>15000</v>
      </c>
      <c r="D537" s="11">
        <v>16000</v>
      </c>
      <c r="E537" s="31">
        <f t="shared" si="9"/>
        <v>106.66666666666667</v>
      </c>
    </row>
    <row r="538" spans="1:5" x14ac:dyDescent="0.2">
      <c r="A538" s="1" t="s">
        <v>141</v>
      </c>
      <c r="B538" s="1" t="s">
        <v>142</v>
      </c>
      <c r="C538" s="3">
        <v>15000</v>
      </c>
      <c r="D538" s="3">
        <v>16000</v>
      </c>
      <c r="E538" s="25">
        <f t="shared" si="9"/>
        <v>106.66666666666667</v>
      </c>
    </row>
    <row r="539" spans="1:5" x14ac:dyDescent="0.2">
      <c r="A539" s="1" t="s">
        <v>147</v>
      </c>
      <c r="B539" s="1" t="s">
        <v>148</v>
      </c>
      <c r="C539" s="3">
        <v>15000</v>
      </c>
      <c r="D539" s="3">
        <v>16000</v>
      </c>
      <c r="E539" s="25">
        <f t="shared" si="9"/>
        <v>106.66666666666667</v>
      </c>
    </row>
    <row r="540" spans="1:5" x14ac:dyDescent="0.2">
      <c r="A540" t="s">
        <v>151</v>
      </c>
      <c r="B540" t="s">
        <v>152</v>
      </c>
      <c r="C540" s="2">
        <v>15000</v>
      </c>
      <c r="D540" s="2">
        <v>16000</v>
      </c>
      <c r="E540" s="24">
        <f t="shared" si="9"/>
        <v>106.66666666666667</v>
      </c>
    </row>
    <row r="541" spans="1:5" x14ac:dyDescent="0.2">
      <c r="A541" s="6" t="s">
        <v>308</v>
      </c>
      <c r="B541" s="6"/>
      <c r="C541" s="4">
        <v>15130161</v>
      </c>
      <c r="D541" s="4">
        <v>10463913.039999999</v>
      </c>
      <c r="E541" s="26">
        <f t="shared" si="9"/>
        <v>69.159297379585055</v>
      </c>
    </row>
    <row r="542" spans="1:5" x14ac:dyDescent="0.2">
      <c r="A542" s="8" t="s">
        <v>309</v>
      </c>
      <c r="B542" s="8"/>
      <c r="C542" s="9">
        <v>3884500</v>
      </c>
      <c r="D542" s="9">
        <v>4069000</v>
      </c>
      <c r="E542" s="27">
        <f t="shared" si="9"/>
        <v>104.74964602908999</v>
      </c>
    </row>
    <row r="543" spans="1:5" x14ac:dyDescent="0.2">
      <c r="A543" s="12" t="s">
        <v>234</v>
      </c>
      <c r="B543" s="12"/>
      <c r="C543" s="13">
        <v>3884500</v>
      </c>
      <c r="D543" s="13">
        <v>4069000</v>
      </c>
      <c r="E543" s="28">
        <f t="shared" si="9"/>
        <v>104.74964602908999</v>
      </c>
    </row>
    <row r="544" spans="1:5" x14ac:dyDescent="0.2">
      <c r="A544" s="14" t="s">
        <v>235</v>
      </c>
      <c r="B544" s="14"/>
      <c r="C544" s="15">
        <v>3884500</v>
      </c>
      <c r="D544" s="15">
        <v>4069000</v>
      </c>
      <c r="E544" s="29">
        <f t="shared" si="9"/>
        <v>104.74964602908999</v>
      </c>
    </row>
    <row r="545" spans="1:5" x14ac:dyDescent="0.2">
      <c r="A545" s="16" t="s">
        <v>310</v>
      </c>
      <c r="B545" s="16"/>
      <c r="C545" s="17">
        <v>3849500</v>
      </c>
      <c r="D545" s="17">
        <v>4019000</v>
      </c>
      <c r="E545" s="30">
        <f t="shared" si="9"/>
        <v>104.40316924275881</v>
      </c>
    </row>
    <row r="546" spans="1:5" x14ac:dyDescent="0.2">
      <c r="A546" s="10" t="s">
        <v>209</v>
      </c>
      <c r="B546" s="10"/>
      <c r="C546" s="11">
        <v>3819500</v>
      </c>
      <c r="D546" s="11">
        <v>4018300</v>
      </c>
      <c r="E546" s="31">
        <f t="shared" si="9"/>
        <v>105.20486974734912</v>
      </c>
    </row>
    <row r="547" spans="1:5" x14ac:dyDescent="0.2">
      <c r="A547" s="1" t="s">
        <v>84</v>
      </c>
      <c r="B547" s="1" t="s">
        <v>85</v>
      </c>
      <c r="C547" s="3">
        <v>3819500</v>
      </c>
      <c r="D547" s="3">
        <v>4018300</v>
      </c>
      <c r="E547" s="25">
        <f t="shared" si="9"/>
        <v>105.20486974734912</v>
      </c>
    </row>
    <row r="548" spans="1:5" x14ac:dyDescent="0.2">
      <c r="A548" s="1" t="s">
        <v>86</v>
      </c>
      <c r="B548" s="1" t="s">
        <v>87</v>
      </c>
      <c r="C548" s="3">
        <v>3229000</v>
      </c>
      <c r="D548" s="3">
        <v>3475700</v>
      </c>
      <c r="E548" s="25">
        <f t="shared" si="9"/>
        <v>107.64013626509757</v>
      </c>
    </row>
    <row r="549" spans="1:5" x14ac:dyDescent="0.2">
      <c r="A549" t="s">
        <v>88</v>
      </c>
      <c r="B549" t="s">
        <v>89</v>
      </c>
      <c r="C549" s="2">
        <v>2497000</v>
      </c>
      <c r="D549" s="2">
        <v>2672000</v>
      </c>
      <c r="E549" s="24">
        <f t="shared" si="9"/>
        <v>107.00841009211052</v>
      </c>
    </row>
    <row r="550" spans="1:5" x14ac:dyDescent="0.2">
      <c r="A550" t="s">
        <v>90</v>
      </c>
      <c r="B550" t="s">
        <v>91</v>
      </c>
      <c r="C550" s="2">
        <v>300000</v>
      </c>
      <c r="D550" s="2">
        <v>360000</v>
      </c>
      <c r="E550" s="24">
        <f t="shared" si="9"/>
        <v>120</v>
      </c>
    </row>
    <row r="551" spans="1:5" x14ac:dyDescent="0.2">
      <c r="A551" t="s">
        <v>92</v>
      </c>
      <c r="B551" t="s">
        <v>93</v>
      </c>
      <c r="C551" s="2">
        <v>432000</v>
      </c>
      <c r="D551" s="2">
        <v>443700</v>
      </c>
      <c r="E551" s="24">
        <f t="shared" si="9"/>
        <v>102.70833333333333</v>
      </c>
    </row>
    <row r="552" spans="1:5" x14ac:dyDescent="0.2">
      <c r="A552" s="1" t="s">
        <v>94</v>
      </c>
      <c r="B552" s="1" t="s">
        <v>95</v>
      </c>
      <c r="C552" s="3">
        <v>590500</v>
      </c>
      <c r="D552" s="3">
        <v>542600</v>
      </c>
      <c r="E552" s="25">
        <f t="shared" si="9"/>
        <v>91.888230313293818</v>
      </c>
    </row>
    <row r="553" spans="1:5" x14ac:dyDescent="0.2">
      <c r="A553" t="s">
        <v>96</v>
      </c>
      <c r="B553" t="s">
        <v>97</v>
      </c>
      <c r="C553" s="2">
        <v>345000</v>
      </c>
      <c r="D553" s="2">
        <v>334000</v>
      </c>
      <c r="E553" s="24">
        <f t="shared" si="9"/>
        <v>96.811594202898561</v>
      </c>
    </row>
    <row r="554" spans="1:5" x14ac:dyDescent="0.2">
      <c r="A554" t="s">
        <v>98</v>
      </c>
      <c r="B554" t="s">
        <v>99</v>
      </c>
      <c r="C554" s="2">
        <v>86000</v>
      </c>
      <c r="D554" s="2">
        <v>86000</v>
      </c>
      <c r="E554" s="24">
        <f t="shared" si="9"/>
        <v>100</v>
      </c>
    </row>
    <row r="555" spans="1:5" x14ac:dyDescent="0.2">
      <c r="A555" t="s">
        <v>100</v>
      </c>
      <c r="B555" t="s">
        <v>101</v>
      </c>
      <c r="C555" s="2">
        <v>100000</v>
      </c>
      <c r="D555" s="2">
        <v>92000</v>
      </c>
      <c r="E555" s="24">
        <f t="shared" si="9"/>
        <v>92</v>
      </c>
    </row>
    <row r="556" spans="1:5" x14ac:dyDescent="0.2">
      <c r="A556" t="s">
        <v>102</v>
      </c>
      <c r="B556" t="s">
        <v>103</v>
      </c>
      <c r="C556" s="2">
        <v>25000</v>
      </c>
      <c r="D556" s="2">
        <v>1100</v>
      </c>
      <c r="E556" s="24">
        <f t="shared" si="9"/>
        <v>4.3999999999999995</v>
      </c>
    </row>
    <row r="557" spans="1:5" x14ac:dyDescent="0.2">
      <c r="A557" t="s">
        <v>104</v>
      </c>
      <c r="B557" t="s">
        <v>105</v>
      </c>
      <c r="C557" s="2">
        <v>34500</v>
      </c>
      <c r="D557" s="2">
        <v>29500</v>
      </c>
      <c r="E557" s="24">
        <f t="shared" si="9"/>
        <v>85.507246376811594</v>
      </c>
    </row>
    <row r="558" spans="1:5" x14ac:dyDescent="0.2">
      <c r="A558" s="10" t="s">
        <v>219</v>
      </c>
      <c r="B558" s="10"/>
      <c r="C558" s="11">
        <v>30000</v>
      </c>
      <c r="D558" s="11">
        <v>700</v>
      </c>
      <c r="E558" s="31">
        <f t="shared" si="9"/>
        <v>2.3333333333333335</v>
      </c>
    </row>
    <row r="559" spans="1:5" x14ac:dyDescent="0.2">
      <c r="A559" s="1" t="s">
        <v>84</v>
      </c>
      <c r="B559" s="1" t="s">
        <v>85</v>
      </c>
      <c r="C559" s="3">
        <v>30000</v>
      </c>
      <c r="D559" s="3">
        <v>700</v>
      </c>
      <c r="E559" s="25">
        <f t="shared" si="9"/>
        <v>2.3333333333333335</v>
      </c>
    </row>
    <row r="560" spans="1:5" x14ac:dyDescent="0.2">
      <c r="A560" s="1" t="s">
        <v>94</v>
      </c>
      <c r="B560" s="1" t="s">
        <v>95</v>
      </c>
      <c r="C560" s="3">
        <v>30000</v>
      </c>
      <c r="D560" s="3">
        <v>700</v>
      </c>
      <c r="E560" s="25">
        <f t="shared" si="9"/>
        <v>2.3333333333333335</v>
      </c>
    </row>
    <row r="561" spans="1:5" x14ac:dyDescent="0.2">
      <c r="A561" t="s">
        <v>102</v>
      </c>
      <c r="B561" t="s">
        <v>103</v>
      </c>
      <c r="C561" s="2">
        <v>30000</v>
      </c>
      <c r="D561" s="2">
        <v>700</v>
      </c>
      <c r="E561" s="24">
        <f t="shared" si="9"/>
        <v>2.3333333333333335</v>
      </c>
    </row>
    <row r="562" spans="1:5" x14ac:dyDescent="0.2">
      <c r="A562" s="16" t="s">
        <v>311</v>
      </c>
      <c r="B562" s="16"/>
      <c r="C562" s="17">
        <v>35000</v>
      </c>
      <c r="D562" s="17">
        <v>50000</v>
      </c>
      <c r="E562" s="30">
        <f t="shared" si="9"/>
        <v>142.85714285714286</v>
      </c>
    </row>
    <row r="563" spans="1:5" x14ac:dyDescent="0.2">
      <c r="A563" s="10" t="s">
        <v>209</v>
      </c>
      <c r="B563" s="10"/>
      <c r="C563" s="11">
        <v>35000</v>
      </c>
      <c r="D563" s="11">
        <v>50000</v>
      </c>
      <c r="E563" s="31">
        <f t="shared" si="9"/>
        <v>142.85714285714286</v>
      </c>
    </row>
    <row r="564" spans="1:5" x14ac:dyDescent="0.2">
      <c r="A564" s="1" t="s">
        <v>141</v>
      </c>
      <c r="B564" s="1" t="s">
        <v>142</v>
      </c>
      <c r="C564" s="3">
        <v>35000</v>
      </c>
      <c r="D564" s="3">
        <v>50000</v>
      </c>
      <c r="E564" s="25">
        <f t="shared" si="9"/>
        <v>142.85714285714286</v>
      </c>
    </row>
    <row r="565" spans="1:5" x14ac:dyDescent="0.2">
      <c r="A565" s="1" t="s">
        <v>147</v>
      </c>
      <c r="B565" s="1" t="s">
        <v>148</v>
      </c>
      <c r="C565" s="3">
        <v>35000</v>
      </c>
      <c r="D565" s="3">
        <v>50000</v>
      </c>
      <c r="E565" s="25">
        <f t="shared" si="9"/>
        <v>142.85714285714286</v>
      </c>
    </row>
    <row r="566" spans="1:5" x14ac:dyDescent="0.2">
      <c r="A566" t="s">
        <v>151</v>
      </c>
      <c r="B566" t="s">
        <v>152</v>
      </c>
      <c r="C566" s="2">
        <v>35000</v>
      </c>
      <c r="D566" s="2">
        <v>50000</v>
      </c>
      <c r="E566" s="24">
        <f t="shared" si="9"/>
        <v>142.85714285714286</v>
      </c>
    </row>
    <row r="567" spans="1:5" x14ac:dyDescent="0.2">
      <c r="A567" s="8" t="s">
        <v>312</v>
      </c>
      <c r="B567" s="8"/>
      <c r="C567" s="9">
        <v>1850000</v>
      </c>
      <c r="D567" s="9">
        <v>1012000</v>
      </c>
      <c r="E567" s="27">
        <f t="shared" si="9"/>
        <v>54.702702702702702</v>
      </c>
    </row>
    <row r="568" spans="1:5" x14ac:dyDescent="0.2">
      <c r="A568" s="12" t="s">
        <v>313</v>
      </c>
      <c r="B568" s="12"/>
      <c r="C568" s="13">
        <v>1850000</v>
      </c>
      <c r="D568" s="13">
        <v>1012000</v>
      </c>
      <c r="E568" s="28">
        <f t="shared" si="9"/>
        <v>54.702702702702702</v>
      </c>
    </row>
    <row r="569" spans="1:5" x14ac:dyDescent="0.2">
      <c r="A569" s="14" t="s">
        <v>314</v>
      </c>
      <c r="B569" s="14"/>
      <c r="C569" s="15">
        <v>1850000</v>
      </c>
      <c r="D569" s="15">
        <v>1012000</v>
      </c>
      <c r="E569" s="29">
        <f t="shared" si="9"/>
        <v>54.702702702702702</v>
      </c>
    </row>
    <row r="570" spans="1:5" x14ac:dyDescent="0.2">
      <c r="A570" s="16" t="s">
        <v>315</v>
      </c>
      <c r="B570" s="16"/>
      <c r="C570" s="17">
        <v>320000</v>
      </c>
      <c r="D570" s="17">
        <v>72000</v>
      </c>
      <c r="E570" s="30">
        <f t="shared" si="9"/>
        <v>22.5</v>
      </c>
    </row>
    <row r="571" spans="1:5" x14ac:dyDescent="0.2">
      <c r="A571" s="10" t="s">
        <v>209</v>
      </c>
      <c r="B571" s="10"/>
      <c r="C571" s="11">
        <v>320000</v>
      </c>
      <c r="D571" s="11">
        <v>72000</v>
      </c>
      <c r="E571" s="31">
        <f t="shared" si="9"/>
        <v>22.5</v>
      </c>
    </row>
    <row r="572" spans="1:5" x14ac:dyDescent="0.2">
      <c r="A572" s="1" t="s">
        <v>84</v>
      </c>
      <c r="B572" s="1" t="s">
        <v>85</v>
      </c>
      <c r="C572" s="3">
        <v>320000</v>
      </c>
      <c r="D572" s="3">
        <v>72000</v>
      </c>
      <c r="E572" s="25">
        <f t="shared" si="9"/>
        <v>22.5</v>
      </c>
    </row>
    <row r="573" spans="1:5" x14ac:dyDescent="0.2">
      <c r="A573" s="1" t="s">
        <v>94</v>
      </c>
      <c r="B573" s="1" t="s">
        <v>95</v>
      </c>
      <c r="C573" s="3">
        <v>300000</v>
      </c>
      <c r="D573" s="3">
        <v>52000</v>
      </c>
      <c r="E573" s="25">
        <f t="shared" si="9"/>
        <v>17.333333333333336</v>
      </c>
    </row>
    <row r="574" spans="1:5" x14ac:dyDescent="0.2">
      <c r="A574" t="s">
        <v>100</v>
      </c>
      <c r="B574" t="s">
        <v>101</v>
      </c>
      <c r="C574" s="2">
        <v>280000</v>
      </c>
      <c r="D574" s="2">
        <v>32000</v>
      </c>
      <c r="E574" s="24">
        <f t="shared" si="9"/>
        <v>11.428571428571429</v>
      </c>
    </row>
    <row r="575" spans="1:5" x14ac:dyDescent="0.2">
      <c r="A575" t="s">
        <v>104</v>
      </c>
      <c r="B575" t="s">
        <v>105</v>
      </c>
      <c r="C575" s="2">
        <v>20000</v>
      </c>
      <c r="D575" s="2">
        <v>20000</v>
      </c>
      <c r="E575" s="24">
        <f t="shared" si="9"/>
        <v>100</v>
      </c>
    </row>
    <row r="576" spans="1:5" x14ac:dyDescent="0.2">
      <c r="A576" s="1" t="s">
        <v>129</v>
      </c>
      <c r="B576" s="1" t="s">
        <v>130</v>
      </c>
      <c r="C576" s="3">
        <v>20000</v>
      </c>
      <c r="D576" s="3">
        <v>20000</v>
      </c>
      <c r="E576" s="25">
        <f t="shared" si="9"/>
        <v>100</v>
      </c>
    </row>
    <row r="577" spans="1:5" x14ac:dyDescent="0.2">
      <c r="A577" t="s">
        <v>131</v>
      </c>
      <c r="B577" t="s">
        <v>132</v>
      </c>
      <c r="C577" s="2">
        <v>20000</v>
      </c>
      <c r="D577" s="2">
        <v>20000</v>
      </c>
      <c r="E577" s="24">
        <f t="shared" si="9"/>
        <v>100</v>
      </c>
    </row>
    <row r="578" spans="1:5" x14ac:dyDescent="0.2">
      <c r="A578" s="16" t="s">
        <v>316</v>
      </c>
      <c r="B578" s="16"/>
      <c r="C578" s="17">
        <v>450000</v>
      </c>
      <c r="D578" s="17">
        <v>450000</v>
      </c>
      <c r="E578" s="30">
        <f t="shared" si="9"/>
        <v>100</v>
      </c>
    </row>
    <row r="579" spans="1:5" x14ac:dyDescent="0.2">
      <c r="A579" s="10" t="s">
        <v>209</v>
      </c>
      <c r="B579" s="10"/>
      <c r="C579" s="11">
        <v>450000</v>
      </c>
      <c r="D579" s="11">
        <v>450000</v>
      </c>
      <c r="E579" s="31">
        <f t="shared" si="9"/>
        <v>100</v>
      </c>
    </row>
    <row r="580" spans="1:5" x14ac:dyDescent="0.2">
      <c r="A580" s="1" t="s">
        <v>84</v>
      </c>
      <c r="B580" s="1" t="s">
        <v>85</v>
      </c>
      <c r="C580" s="3">
        <v>450000</v>
      </c>
      <c r="D580" s="3">
        <v>450000</v>
      </c>
      <c r="E580" s="25">
        <f t="shared" si="9"/>
        <v>100</v>
      </c>
    </row>
    <row r="581" spans="1:5" x14ac:dyDescent="0.2">
      <c r="A581" s="1" t="s">
        <v>112</v>
      </c>
      <c r="B581" s="1" t="s">
        <v>113</v>
      </c>
      <c r="C581" s="3">
        <v>350000</v>
      </c>
      <c r="D581" s="3">
        <v>114100</v>
      </c>
      <c r="E581" s="25">
        <f t="shared" si="9"/>
        <v>32.6</v>
      </c>
    </row>
    <row r="582" spans="1:5" x14ac:dyDescent="0.2">
      <c r="A582" t="s">
        <v>114</v>
      </c>
      <c r="B582" t="s">
        <v>115</v>
      </c>
      <c r="C582" s="2">
        <v>350000</v>
      </c>
      <c r="D582" s="2">
        <v>114100</v>
      </c>
      <c r="E582" s="24">
        <f t="shared" si="9"/>
        <v>32.6</v>
      </c>
    </row>
    <row r="583" spans="1:5" x14ac:dyDescent="0.2">
      <c r="A583" s="1" t="s">
        <v>118</v>
      </c>
      <c r="B583" s="1" t="s">
        <v>119</v>
      </c>
      <c r="C583" s="3">
        <v>100000</v>
      </c>
      <c r="D583" s="3">
        <v>100000</v>
      </c>
      <c r="E583" s="25">
        <f t="shared" si="9"/>
        <v>100</v>
      </c>
    </row>
    <row r="584" spans="1:5" x14ac:dyDescent="0.2">
      <c r="A584" t="s">
        <v>120</v>
      </c>
      <c r="B584" t="s">
        <v>121</v>
      </c>
      <c r="C584" s="2">
        <v>100000</v>
      </c>
      <c r="D584" s="2">
        <v>100000</v>
      </c>
      <c r="E584" s="24">
        <f t="shared" si="9"/>
        <v>100</v>
      </c>
    </row>
    <row r="585" spans="1:5" x14ac:dyDescent="0.2">
      <c r="A585" s="1" t="s">
        <v>129</v>
      </c>
      <c r="B585" s="1" t="s">
        <v>130</v>
      </c>
      <c r="C585" s="3">
        <v>0</v>
      </c>
      <c r="D585" s="3">
        <v>235900</v>
      </c>
      <c r="E585" s="25"/>
    </row>
    <row r="586" spans="1:5" x14ac:dyDescent="0.2">
      <c r="A586" t="s">
        <v>139</v>
      </c>
      <c r="B586" t="s">
        <v>140</v>
      </c>
      <c r="C586" s="2">
        <v>0</v>
      </c>
      <c r="D586" s="2">
        <v>235900</v>
      </c>
    </row>
    <row r="587" spans="1:5" x14ac:dyDescent="0.2">
      <c r="A587" s="16" t="s">
        <v>317</v>
      </c>
      <c r="B587" s="16"/>
      <c r="C587" s="17">
        <v>1080000</v>
      </c>
      <c r="D587" s="17">
        <v>490000</v>
      </c>
      <c r="E587" s="30">
        <f t="shared" ref="E587:E634" si="10">SUM(D587/C587)*100</f>
        <v>45.370370370370374</v>
      </c>
    </row>
    <row r="588" spans="1:5" x14ac:dyDescent="0.2">
      <c r="A588" s="10" t="s">
        <v>209</v>
      </c>
      <c r="B588" s="10"/>
      <c r="C588" s="11">
        <v>1080000</v>
      </c>
      <c r="D588" s="11">
        <v>490000</v>
      </c>
      <c r="E588" s="31">
        <f t="shared" si="10"/>
        <v>45.370370370370374</v>
      </c>
    </row>
    <row r="589" spans="1:5" x14ac:dyDescent="0.2">
      <c r="A589" s="1" t="s">
        <v>84</v>
      </c>
      <c r="B589" s="1" t="s">
        <v>85</v>
      </c>
      <c r="C589" s="3">
        <v>1080000</v>
      </c>
      <c r="D589" s="3">
        <v>370000</v>
      </c>
      <c r="E589" s="25">
        <f t="shared" si="10"/>
        <v>34.25925925925926</v>
      </c>
    </row>
    <row r="590" spans="1:5" x14ac:dyDescent="0.2">
      <c r="A590" s="1" t="s">
        <v>94</v>
      </c>
      <c r="B590" s="1" t="s">
        <v>95</v>
      </c>
      <c r="C590" s="3">
        <v>30000</v>
      </c>
      <c r="D590" s="3">
        <v>0</v>
      </c>
      <c r="E590" s="25">
        <f t="shared" si="10"/>
        <v>0</v>
      </c>
    </row>
    <row r="591" spans="1:5" x14ac:dyDescent="0.2">
      <c r="A591" t="s">
        <v>100</v>
      </c>
      <c r="B591" t="s">
        <v>101</v>
      </c>
      <c r="C591" s="2">
        <v>30000</v>
      </c>
      <c r="D591" s="2">
        <v>0</v>
      </c>
      <c r="E591" s="24">
        <f t="shared" si="10"/>
        <v>0</v>
      </c>
    </row>
    <row r="592" spans="1:5" x14ac:dyDescent="0.2">
      <c r="A592" s="1" t="s">
        <v>118</v>
      </c>
      <c r="B592" s="1" t="s">
        <v>119</v>
      </c>
      <c r="C592" s="3">
        <v>1050000</v>
      </c>
      <c r="D592" s="3">
        <v>370000</v>
      </c>
      <c r="E592" s="25">
        <f t="shared" si="10"/>
        <v>35.238095238095241</v>
      </c>
    </row>
    <row r="593" spans="1:5" x14ac:dyDescent="0.2">
      <c r="A593" t="s">
        <v>120</v>
      </c>
      <c r="B593" t="s">
        <v>121</v>
      </c>
      <c r="C593" s="2">
        <v>1050000</v>
      </c>
      <c r="D593" s="2">
        <v>370000</v>
      </c>
      <c r="E593" s="24">
        <f t="shared" si="10"/>
        <v>35.238095238095241</v>
      </c>
    </row>
    <row r="594" spans="1:5" x14ac:dyDescent="0.2">
      <c r="A594" s="1" t="s">
        <v>141</v>
      </c>
      <c r="B594" s="1" t="s">
        <v>142</v>
      </c>
      <c r="C594" s="3">
        <v>0</v>
      </c>
      <c r="D594" s="3">
        <v>120000</v>
      </c>
      <c r="E594" s="25"/>
    </row>
    <row r="595" spans="1:5" x14ac:dyDescent="0.2">
      <c r="A595" s="1" t="s">
        <v>159</v>
      </c>
      <c r="B595" s="1" t="s">
        <v>160</v>
      </c>
      <c r="C595" s="3">
        <v>0</v>
      </c>
      <c r="D595" s="3">
        <v>120000</v>
      </c>
      <c r="E595" s="25"/>
    </row>
    <row r="596" spans="1:5" x14ac:dyDescent="0.2">
      <c r="A596" t="s">
        <v>165</v>
      </c>
      <c r="B596" t="s">
        <v>166</v>
      </c>
      <c r="C596" s="2">
        <v>0</v>
      </c>
      <c r="D596" s="2">
        <v>120000</v>
      </c>
    </row>
    <row r="597" spans="1:5" x14ac:dyDescent="0.2">
      <c r="A597" s="8" t="s">
        <v>318</v>
      </c>
      <c r="B597" s="8"/>
      <c r="C597" s="9">
        <v>710000</v>
      </c>
      <c r="D597" s="9">
        <v>92000</v>
      </c>
      <c r="E597" s="27">
        <f t="shared" si="10"/>
        <v>12.957746478873238</v>
      </c>
    </row>
    <row r="598" spans="1:5" x14ac:dyDescent="0.2">
      <c r="A598" s="12" t="s">
        <v>313</v>
      </c>
      <c r="B598" s="12"/>
      <c r="C598" s="13">
        <v>95000</v>
      </c>
      <c r="D598" s="13">
        <v>72000</v>
      </c>
      <c r="E598" s="28">
        <f t="shared" si="10"/>
        <v>75.789473684210535</v>
      </c>
    </row>
    <row r="599" spans="1:5" x14ac:dyDescent="0.2">
      <c r="A599" s="14" t="s">
        <v>314</v>
      </c>
      <c r="B599" s="14"/>
      <c r="C599" s="15">
        <v>95000</v>
      </c>
      <c r="D599" s="15">
        <v>72000</v>
      </c>
      <c r="E599" s="29">
        <f t="shared" si="10"/>
        <v>75.789473684210535</v>
      </c>
    </row>
    <row r="600" spans="1:5" x14ac:dyDescent="0.2">
      <c r="A600" s="16" t="s">
        <v>319</v>
      </c>
      <c r="B600" s="16"/>
      <c r="C600" s="17">
        <v>95000</v>
      </c>
      <c r="D600" s="17">
        <v>72000</v>
      </c>
      <c r="E600" s="30">
        <f t="shared" si="10"/>
        <v>75.789473684210535</v>
      </c>
    </row>
    <row r="601" spans="1:5" x14ac:dyDescent="0.2">
      <c r="A601" s="10" t="s">
        <v>209</v>
      </c>
      <c r="B601" s="10"/>
      <c r="C601" s="11">
        <v>95000</v>
      </c>
      <c r="D601" s="11">
        <v>72000</v>
      </c>
      <c r="E601" s="31">
        <f t="shared" si="10"/>
        <v>75.789473684210535</v>
      </c>
    </row>
    <row r="602" spans="1:5" x14ac:dyDescent="0.2">
      <c r="A602" s="1" t="s">
        <v>84</v>
      </c>
      <c r="B602" s="1" t="s">
        <v>85</v>
      </c>
      <c r="C602" s="3">
        <v>95000</v>
      </c>
      <c r="D602" s="3">
        <v>72000</v>
      </c>
      <c r="E602" s="25">
        <f t="shared" si="10"/>
        <v>75.789473684210535</v>
      </c>
    </row>
    <row r="603" spans="1:5" x14ac:dyDescent="0.2">
      <c r="A603" s="1" t="s">
        <v>86</v>
      </c>
      <c r="B603" s="1" t="s">
        <v>87</v>
      </c>
      <c r="C603" s="3">
        <v>95000</v>
      </c>
      <c r="D603" s="3">
        <v>72000</v>
      </c>
      <c r="E603" s="25">
        <f t="shared" si="10"/>
        <v>75.789473684210535</v>
      </c>
    </row>
    <row r="604" spans="1:5" x14ac:dyDescent="0.2">
      <c r="A604" t="s">
        <v>90</v>
      </c>
      <c r="B604" t="s">
        <v>91</v>
      </c>
      <c r="C604" s="2">
        <v>95000</v>
      </c>
      <c r="D604" s="2">
        <v>72000</v>
      </c>
      <c r="E604" s="24">
        <f t="shared" si="10"/>
        <v>75.789473684210535</v>
      </c>
    </row>
    <row r="605" spans="1:5" x14ac:dyDescent="0.2">
      <c r="A605" s="12" t="s">
        <v>320</v>
      </c>
      <c r="B605" s="12"/>
      <c r="C605" s="13">
        <v>615000</v>
      </c>
      <c r="D605" s="13">
        <v>20000</v>
      </c>
      <c r="E605" s="28">
        <f t="shared" si="10"/>
        <v>3.2520325203252036</v>
      </c>
    </row>
    <row r="606" spans="1:5" x14ac:dyDescent="0.2">
      <c r="A606" s="14" t="s">
        <v>321</v>
      </c>
      <c r="B606" s="14"/>
      <c r="C606" s="15">
        <v>615000</v>
      </c>
      <c r="D606" s="15">
        <v>20000</v>
      </c>
      <c r="E606" s="29">
        <f t="shared" si="10"/>
        <v>3.2520325203252036</v>
      </c>
    </row>
    <row r="607" spans="1:5" x14ac:dyDescent="0.2">
      <c r="A607" s="16" t="s">
        <v>322</v>
      </c>
      <c r="B607" s="16"/>
      <c r="C607" s="17">
        <v>615000</v>
      </c>
      <c r="D607" s="17">
        <v>20000</v>
      </c>
      <c r="E607" s="30">
        <f t="shared" si="10"/>
        <v>3.2520325203252036</v>
      </c>
    </row>
    <row r="608" spans="1:5" x14ac:dyDescent="0.2">
      <c r="A608" s="10" t="s">
        <v>209</v>
      </c>
      <c r="B608" s="10"/>
      <c r="C608" s="11">
        <v>115000</v>
      </c>
      <c r="D608" s="11">
        <v>20000</v>
      </c>
      <c r="E608" s="31">
        <f t="shared" si="10"/>
        <v>17.391304347826086</v>
      </c>
    </row>
    <row r="609" spans="1:5" x14ac:dyDescent="0.2">
      <c r="A609" s="1" t="s">
        <v>84</v>
      </c>
      <c r="B609" s="1" t="s">
        <v>85</v>
      </c>
      <c r="C609" s="3">
        <v>115000</v>
      </c>
      <c r="D609" s="3">
        <v>20000</v>
      </c>
      <c r="E609" s="25">
        <f t="shared" si="10"/>
        <v>17.391304347826086</v>
      </c>
    </row>
    <row r="610" spans="1:5" x14ac:dyDescent="0.2">
      <c r="A610" s="1" t="s">
        <v>94</v>
      </c>
      <c r="B610" s="1" t="s">
        <v>95</v>
      </c>
      <c r="C610" s="3">
        <v>20000</v>
      </c>
      <c r="D610" s="3">
        <v>20000</v>
      </c>
      <c r="E610" s="25">
        <f t="shared" si="10"/>
        <v>100</v>
      </c>
    </row>
    <row r="611" spans="1:5" x14ac:dyDescent="0.2">
      <c r="A611" t="s">
        <v>100</v>
      </c>
      <c r="B611" t="s">
        <v>101</v>
      </c>
      <c r="C611" s="2">
        <v>20000</v>
      </c>
      <c r="D611" s="2">
        <v>20000</v>
      </c>
      <c r="E611" s="24">
        <f t="shared" si="10"/>
        <v>100</v>
      </c>
    </row>
    <row r="612" spans="1:5" x14ac:dyDescent="0.2">
      <c r="A612" s="1" t="s">
        <v>118</v>
      </c>
      <c r="B612" s="1" t="s">
        <v>119</v>
      </c>
      <c r="C612" s="3">
        <v>95000</v>
      </c>
      <c r="D612" s="3">
        <v>0</v>
      </c>
      <c r="E612" s="25">
        <f t="shared" si="10"/>
        <v>0</v>
      </c>
    </row>
    <row r="613" spans="1:5" x14ac:dyDescent="0.2">
      <c r="A613" t="s">
        <v>120</v>
      </c>
      <c r="B613" t="s">
        <v>121</v>
      </c>
      <c r="C613" s="2">
        <v>95000</v>
      </c>
      <c r="D613" s="2">
        <v>0</v>
      </c>
      <c r="E613" s="24">
        <f t="shared" si="10"/>
        <v>0</v>
      </c>
    </row>
    <row r="614" spans="1:5" x14ac:dyDescent="0.2">
      <c r="A614" s="10" t="s">
        <v>216</v>
      </c>
      <c r="B614" s="10"/>
      <c r="C614" s="11">
        <v>500000</v>
      </c>
      <c r="D614" s="11">
        <v>0</v>
      </c>
      <c r="E614" s="31">
        <f t="shared" si="10"/>
        <v>0</v>
      </c>
    </row>
    <row r="615" spans="1:5" x14ac:dyDescent="0.2">
      <c r="A615" s="1" t="s">
        <v>84</v>
      </c>
      <c r="B615" s="1" t="s">
        <v>85</v>
      </c>
      <c r="C615" s="3">
        <v>500000</v>
      </c>
      <c r="D615" s="3">
        <v>0</v>
      </c>
      <c r="E615" s="25">
        <f t="shared" si="10"/>
        <v>0</v>
      </c>
    </row>
    <row r="616" spans="1:5" x14ac:dyDescent="0.2">
      <c r="A616" s="1" t="s">
        <v>118</v>
      </c>
      <c r="B616" s="1" t="s">
        <v>119</v>
      </c>
      <c r="C616" s="3">
        <v>500000</v>
      </c>
      <c r="D616" s="3">
        <v>0</v>
      </c>
      <c r="E616" s="25">
        <f t="shared" si="10"/>
        <v>0</v>
      </c>
    </row>
    <row r="617" spans="1:5" x14ac:dyDescent="0.2">
      <c r="A617" t="s">
        <v>120</v>
      </c>
      <c r="B617" t="s">
        <v>121</v>
      </c>
      <c r="C617" s="2">
        <v>500000</v>
      </c>
      <c r="D617" s="2">
        <v>0</v>
      </c>
      <c r="E617" s="24">
        <f t="shared" si="10"/>
        <v>0</v>
      </c>
    </row>
    <row r="618" spans="1:5" x14ac:dyDescent="0.2">
      <c r="A618" s="8" t="s">
        <v>323</v>
      </c>
      <c r="B618" s="8"/>
      <c r="C618" s="9">
        <v>2139400</v>
      </c>
      <c r="D618" s="9">
        <v>1962033</v>
      </c>
      <c r="E618" s="27">
        <f t="shared" si="10"/>
        <v>91.709497990090682</v>
      </c>
    </row>
    <row r="619" spans="1:5" x14ac:dyDescent="0.2">
      <c r="A619" s="12" t="s">
        <v>324</v>
      </c>
      <c r="B619" s="12"/>
      <c r="C619" s="13">
        <v>2139400</v>
      </c>
      <c r="D619" s="13">
        <v>1962033</v>
      </c>
      <c r="E619" s="28">
        <f t="shared" si="10"/>
        <v>91.709497990090682</v>
      </c>
    </row>
    <row r="620" spans="1:5" x14ac:dyDescent="0.2">
      <c r="A620" s="14" t="s">
        <v>325</v>
      </c>
      <c r="B620" s="14"/>
      <c r="C620" s="15">
        <v>2139400</v>
      </c>
      <c r="D620" s="15">
        <v>1962033</v>
      </c>
      <c r="E620" s="29">
        <f t="shared" si="10"/>
        <v>91.709497990090682</v>
      </c>
    </row>
    <row r="621" spans="1:5" x14ac:dyDescent="0.2">
      <c r="A621" s="16" t="s">
        <v>326</v>
      </c>
      <c r="B621" s="16"/>
      <c r="C621" s="17">
        <v>2078400</v>
      </c>
      <c r="D621" s="17">
        <v>1882900</v>
      </c>
      <c r="E621" s="30">
        <f t="shared" si="10"/>
        <v>90.593725943033093</v>
      </c>
    </row>
    <row r="622" spans="1:5" x14ac:dyDescent="0.2">
      <c r="A622" s="10" t="s">
        <v>209</v>
      </c>
      <c r="B622" s="10"/>
      <c r="C622" s="11">
        <v>2078400</v>
      </c>
      <c r="D622" s="11">
        <v>1882900</v>
      </c>
      <c r="E622" s="31">
        <f t="shared" si="10"/>
        <v>90.593725943033093</v>
      </c>
    </row>
    <row r="623" spans="1:5" x14ac:dyDescent="0.2">
      <c r="A623" s="1" t="s">
        <v>84</v>
      </c>
      <c r="B623" s="1" t="s">
        <v>85</v>
      </c>
      <c r="C623" s="3">
        <v>2078400</v>
      </c>
      <c r="D623" s="3">
        <v>1882900</v>
      </c>
      <c r="E623" s="25">
        <f t="shared" si="10"/>
        <v>90.593725943033093</v>
      </c>
    </row>
    <row r="624" spans="1:5" x14ac:dyDescent="0.2">
      <c r="A624" s="1" t="s">
        <v>86</v>
      </c>
      <c r="B624" s="1" t="s">
        <v>87</v>
      </c>
      <c r="C624" s="3">
        <v>1347000</v>
      </c>
      <c r="D624" s="3">
        <v>1246500</v>
      </c>
      <c r="E624" s="25">
        <f t="shared" si="10"/>
        <v>92.538975501113583</v>
      </c>
    </row>
    <row r="625" spans="1:5" x14ac:dyDescent="0.2">
      <c r="A625" t="s">
        <v>88</v>
      </c>
      <c r="B625" t="s">
        <v>89</v>
      </c>
      <c r="C625" s="2">
        <v>1072000</v>
      </c>
      <c r="D625" s="2">
        <v>998000</v>
      </c>
      <c r="E625" s="24">
        <f t="shared" si="10"/>
        <v>93.097014925373131</v>
      </c>
    </row>
    <row r="626" spans="1:5" x14ac:dyDescent="0.2">
      <c r="A626" t="s">
        <v>90</v>
      </c>
      <c r="B626" t="s">
        <v>91</v>
      </c>
      <c r="C626" s="2">
        <v>90000</v>
      </c>
      <c r="D626" s="2">
        <v>90000</v>
      </c>
      <c r="E626" s="24">
        <f t="shared" si="10"/>
        <v>100</v>
      </c>
    </row>
    <row r="627" spans="1:5" x14ac:dyDescent="0.2">
      <c r="A627" t="s">
        <v>92</v>
      </c>
      <c r="B627" t="s">
        <v>93</v>
      </c>
      <c r="C627" s="2">
        <v>185000</v>
      </c>
      <c r="D627" s="2">
        <v>158500</v>
      </c>
      <c r="E627" s="24">
        <f t="shared" si="10"/>
        <v>85.675675675675677</v>
      </c>
    </row>
    <row r="628" spans="1:5" x14ac:dyDescent="0.2">
      <c r="A628" s="1" t="s">
        <v>94</v>
      </c>
      <c r="B628" s="1" t="s">
        <v>95</v>
      </c>
      <c r="C628" s="3">
        <v>730400</v>
      </c>
      <c r="D628" s="3">
        <v>635700</v>
      </c>
      <c r="E628" s="25">
        <f t="shared" si="10"/>
        <v>87.034501642935382</v>
      </c>
    </row>
    <row r="629" spans="1:5" x14ac:dyDescent="0.2">
      <c r="A629" t="s">
        <v>96</v>
      </c>
      <c r="B629" t="s">
        <v>97</v>
      </c>
      <c r="C629" s="2">
        <v>131600</v>
      </c>
      <c r="D629" s="2">
        <v>117600</v>
      </c>
      <c r="E629" s="24">
        <f t="shared" si="10"/>
        <v>89.361702127659569</v>
      </c>
    </row>
    <row r="630" spans="1:5" x14ac:dyDescent="0.2">
      <c r="A630" t="s">
        <v>98</v>
      </c>
      <c r="B630" t="s">
        <v>99</v>
      </c>
      <c r="C630" s="2">
        <v>55000</v>
      </c>
      <c r="D630" s="2">
        <v>55000</v>
      </c>
      <c r="E630" s="24">
        <f t="shared" si="10"/>
        <v>100</v>
      </c>
    </row>
    <row r="631" spans="1:5" x14ac:dyDescent="0.2">
      <c r="A631" t="s">
        <v>100</v>
      </c>
      <c r="B631" t="s">
        <v>101</v>
      </c>
      <c r="C631" s="2">
        <v>427500</v>
      </c>
      <c r="D631" s="2">
        <v>360500</v>
      </c>
      <c r="E631" s="24">
        <f t="shared" si="10"/>
        <v>84.327485380116968</v>
      </c>
    </row>
    <row r="632" spans="1:5" x14ac:dyDescent="0.2">
      <c r="A632" t="s">
        <v>102</v>
      </c>
      <c r="B632" t="s">
        <v>103</v>
      </c>
      <c r="C632" s="2">
        <v>20500</v>
      </c>
      <c r="D632" s="2">
        <v>6800</v>
      </c>
      <c r="E632" s="24">
        <f t="shared" si="10"/>
        <v>33.170731707317074</v>
      </c>
    </row>
    <row r="633" spans="1:5" x14ac:dyDescent="0.2">
      <c r="A633" t="s">
        <v>104</v>
      </c>
      <c r="B633" t="s">
        <v>105</v>
      </c>
      <c r="C633" s="2">
        <v>95800</v>
      </c>
      <c r="D633" s="2">
        <v>95800</v>
      </c>
      <c r="E633" s="24">
        <f t="shared" si="10"/>
        <v>100</v>
      </c>
    </row>
    <row r="634" spans="1:5" x14ac:dyDescent="0.2">
      <c r="A634" s="1" t="s">
        <v>106</v>
      </c>
      <c r="B634" s="1" t="s">
        <v>107</v>
      </c>
      <c r="C634" s="3">
        <v>1000</v>
      </c>
      <c r="D634" s="3">
        <v>700</v>
      </c>
      <c r="E634" s="25">
        <f t="shared" si="10"/>
        <v>70</v>
      </c>
    </row>
    <row r="635" spans="1:5" x14ac:dyDescent="0.2">
      <c r="A635" t="s">
        <v>110</v>
      </c>
      <c r="B635" t="s">
        <v>111</v>
      </c>
      <c r="C635" s="2">
        <v>1000</v>
      </c>
      <c r="D635" s="2">
        <v>700</v>
      </c>
      <c r="E635" s="24">
        <f t="shared" ref="E635:E688" si="11">SUM(D635/C635)*100</f>
        <v>70</v>
      </c>
    </row>
    <row r="636" spans="1:5" x14ac:dyDescent="0.2">
      <c r="A636" s="16" t="s">
        <v>327</v>
      </c>
      <c r="B636" s="16"/>
      <c r="C636" s="17">
        <v>41000</v>
      </c>
      <c r="D636" s="17">
        <v>59133</v>
      </c>
      <c r="E636" s="30">
        <f t="shared" si="11"/>
        <v>144.22682926829268</v>
      </c>
    </row>
    <row r="637" spans="1:5" x14ac:dyDescent="0.2">
      <c r="A637" s="10" t="s">
        <v>212</v>
      </c>
      <c r="B637" s="10"/>
      <c r="C637" s="11">
        <v>10000</v>
      </c>
      <c r="D637" s="11">
        <v>0</v>
      </c>
      <c r="E637" s="31">
        <f t="shared" si="11"/>
        <v>0</v>
      </c>
    </row>
    <row r="638" spans="1:5" x14ac:dyDescent="0.2">
      <c r="A638" s="1" t="s">
        <v>141</v>
      </c>
      <c r="B638" s="1" t="s">
        <v>142</v>
      </c>
      <c r="C638" s="3">
        <v>10000</v>
      </c>
      <c r="D638" s="3">
        <v>0</v>
      </c>
      <c r="E638" s="25">
        <f t="shared" si="11"/>
        <v>0</v>
      </c>
    </row>
    <row r="639" spans="1:5" x14ac:dyDescent="0.2">
      <c r="A639" s="1" t="s">
        <v>147</v>
      </c>
      <c r="B639" s="1" t="s">
        <v>148</v>
      </c>
      <c r="C639" s="3">
        <v>10000</v>
      </c>
      <c r="D639" s="3">
        <v>0</v>
      </c>
      <c r="E639" s="25">
        <f t="shared" si="11"/>
        <v>0</v>
      </c>
    </row>
    <row r="640" spans="1:5" x14ac:dyDescent="0.2">
      <c r="A640" t="s">
        <v>151</v>
      </c>
      <c r="B640" t="s">
        <v>152</v>
      </c>
      <c r="C640" s="2">
        <v>10000</v>
      </c>
      <c r="D640" s="2">
        <v>0</v>
      </c>
      <c r="E640" s="24">
        <f t="shared" si="11"/>
        <v>0</v>
      </c>
    </row>
    <row r="641" spans="1:5" x14ac:dyDescent="0.2">
      <c r="A641" s="10" t="s">
        <v>213</v>
      </c>
      <c r="B641" s="10"/>
      <c r="C641" s="11">
        <v>13000</v>
      </c>
      <c r="D641" s="11">
        <v>4800</v>
      </c>
      <c r="E641" s="31">
        <f t="shared" si="11"/>
        <v>36.923076923076927</v>
      </c>
    </row>
    <row r="642" spans="1:5" x14ac:dyDescent="0.2">
      <c r="A642" s="1" t="s">
        <v>84</v>
      </c>
      <c r="B642" s="1" t="s">
        <v>85</v>
      </c>
      <c r="C642" s="3">
        <v>13000</v>
      </c>
      <c r="D642" s="3">
        <v>4800</v>
      </c>
      <c r="E642" s="25">
        <f t="shared" si="11"/>
        <v>36.923076923076927</v>
      </c>
    </row>
    <row r="643" spans="1:5" x14ac:dyDescent="0.2">
      <c r="A643" s="1" t="s">
        <v>94</v>
      </c>
      <c r="B643" s="1" t="s">
        <v>95</v>
      </c>
      <c r="C643" s="3">
        <v>13000</v>
      </c>
      <c r="D643" s="3">
        <v>4800</v>
      </c>
      <c r="E643" s="25">
        <f t="shared" si="11"/>
        <v>36.923076923076927</v>
      </c>
    </row>
    <row r="644" spans="1:5" x14ac:dyDescent="0.2">
      <c r="A644" t="s">
        <v>102</v>
      </c>
      <c r="B644" t="s">
        <v>103</v>
      </c>
      <c r="C644" s="2">
        <v>13000</v>
      </c>
      <c r="D644" s="2">
        <v>4800</v>
      </c>
      <c r="E644" s="24">
        <f t="shared" si="11"/>
        <v>36.923076923076927</v>
      </c>
    </row>
    <row r="645" spans="1:5" x14ac:dyDescent="0.2">
      <c r="A645" s="10" t="s">
        <v>214</v>
      </c>
      <c r="B645" s="10"/>
      <c r="C645" s="11">
        <v>18000</v>
      </c>
      <c r="D645" s="11">
        <v>54333</v>
      </c>
      <c r="E645" s="31">
        <f t="shared" si="11"/>
        <v>301.85000000000002</v>
      </c>
    </row>
    <row r="646" spans="1:5" x14ac:dyDescent="0.2">
      <c r="A646" s="1" t="s">
        <v>84</v>
      </c>
      <c r="B646" s="1" t="s">
        <v>85</v>
      </c>
      <c r="C646" s="3">
        <v>6000</v>
      </c>
      <c r="D646" s="3">
        <v>35285.5</v>
      </c>
      <c r="E646" s="25">
        <f t="shared" si="11"/>
        <v>588.0916666666667</v>
      </c>
    </row>
    <row r="647" spans="1:5" x14ac:dyDescent="0.2">
      <c r="A647" s="1" t="s">
        <v>94</v>
      </c>
      <c r="B647" s="1" t="s">
        <v>95</v>
      </c>
      <c r="C647" s="3">
        <v>6000</v>
      </c>
      <c r="D647" s="3">
        <v>35285.5</v>
      </c>
      <c r="E647" s="25">
        <f t="shared" si="11"/>
        <v>588.0916666666667</v>
      </c>
    </row>
    <row r="648" spans="1:5" x14ac:dyDescent="0.2">
      <c r="A648" t="s">
        <v>96</v>
      </c>
      <c r="B648" t="s">
        <v>97</v>
      </c>
      <c r="C648" s="2">
        <v>6000</v>
      </c>
      <c r="D648" s="2">
        <v>8000</v>
      </c>
      <c r="E648" s="24">
        <f t="shared" si="11"/>
        <v>133.33333333333331</v>
      </c>
    </row>
    <row r="649" spans="1:5" x14ac:dyDescent="0.2">
      <c r="A649" t="s">
        <v>100</v>
      </c>
      <c r="B649" t="s">
        <v>101</v>
      </c>
      <c r="C649" s="2">
        <v>0</v>
      </c>
      <c r="D649" s="2">
        <v>27285.5</v>
      </c>
    </row>
    <row r="650" spans="1:5" x14ac:dyDescent="0.2">
      <c r="A650" s="1" t="s">
        <v>141</v>
      </c>
      <c r="B650" s="1" t="s">
        <v>142</v>
      </c>
      <c r="C650" s="3">
        <v>12000</v>
      </c>
      <c r="D650" s="3">
        <v>19047.5</v>
      </c>
      <c r="E650" s="25">
        <f t="shared" si="11"/>
        <v>158.72916666666669</v>
      </c>
    </row>
    <row r="651" spans="1:5" x14ac:dyDescent="0.2">
      <c r="A651" s="1" t="s">
        <v>147</v>
      </c>
      <c r="B651" s="1" t="s">
        <v>148</v>
      </c>
      <c r="C651" s="3">
        <v>12000</v>
      </c>
      <c r="D651" s="3">
        <v>19047.5</v>
      </c>
      <c r="E651" s="25">
        <f t="shared" si="11"/>
        <v>158.72916666666669</v>
      </c>
    </row>
    <row r="652" spans="1:5" x14ac:dyDescent="0.2">
      <c r="A652" t="s">
        <v>151</v>
      </c>
      <c r="B652" t="s">
        <v>152</v>
      </c>
      <c r="C652" s="2">
        <v>12000</v>
      </c>
      <c r="D652" s="2">
        <v>19047.5</v>
      </c>
      <c r="E652" s="24">
        <f t="shared" si="11"/>
        <v>158.72916666666669</v>
      </c>
    </row>
    <row r="653" spans="1:5" x14ac:dyDescent="0.2">
      <c r="A653" s="16" t="s">
        <v>328</v>
      </c>
      <c r="B653" s="16"/>
      <c r="C653" s="17">
        <v>20000</v>
      </c>
      <c r="D653" s="17">
        <v>20000</v>
      </c>
      <c r="E653" s="30">
        <f t="shared" si="11"/>
        <v>100</v>
      </c>
    </row>
    <row r="654" spans="1:5" x14ac:dyDescent="0.2">
      <c r="A654" s="10" t="s">
        <v>209</v>
      </c>
      <c r="B654" s="10"/>
      <c r="C654" s="11">
        <v>20000</v>
      </c>
      <c r="D654" s="11">
        <v>20000</v>
      </c>
      <c r="E654" s="31">
        <f t="shared" si="11"/>
        <v>100</v>
      </c>
    </row>
    <row r="655" spans="1:5" x14ac:dyDescent="0.2">
      <c r="A655" s="1" t="s">
        <v>141</v>
      </c>
      <c r="B655" s="1" t="s">
        <v>142</v>
      </c>
      <c r="C655" s="3">
        <v>20000</v>
      </c>
      <c r="D655" s="3">
        <v>20000</v>
      </c>
      <c r="E655" s="25">
        <f t="shared" si="11"/>
        <v>100</v>
      </c>
    </row>
    <row r="656" spans="1:5" x14ac:dyDescent="0.2">
      <c r="A656" s="1" t="s">
        <v>147</v>
      </c>
      <c r="B656" s="1" t="s">
        <v>148</v>
      </c>
      <c r="C656" s="3">
        <v>20000</v>
      </c>
      <c r="D656" s="3">
        <v>20000</v>
      </c>
      <c r="E656" s="25">
        <f t="shared" si="11"/>
        <v>100</v>
      </c>
    </row>
    <row r="657" spans="1:5" x14ac:dyDescent="0.2">
      <c r="A657" t="s">
        <v>151</v>
      </c>
      <c r="B657" t="s">
        <v>152</v>
      </c>
      <c r="C657" s="2">
        <v>20000</v>
      </c>
      <c r="D657" s="2">
        <v>20000</v>
      </c>
      <c r="E657" s="24">
        <f t="shared" si="11"/>
        <v>100</v>
      </c>
    </row>
    <row r="658" spans="1:5" x14ac:dyDescent="0.2">
      <c r="A658" s="8" t="s">
        <v>329</v>
      </c>
      <c r="B658" s="8"/>
      <c r="C658" s="9">
        <v>6546261</v>
      </c>
      <c r="D658" s="9">
        <v>3328880.04</v>
      </c>
      <c r="E658" s="27">
        <f t="shared" si="11"/>
        <v>50.851624156140431</v>
      </c>
    </row>
    <row r="659" spans="1:5" x14ac:dyDescent="0.2">
      <c r="A659" s="12" t="s">
        <v>330</v>
      </c>
      <c r="B659" s="12"/>
      <c r="C659" s="13">
        <v>6546261</v>
      </c>
      <c r="D659" s="13">
        <v>3328880.04</v>
      </c>
      <c r="E659" s="28">
        <f t="shared" si="11"/>
        <v>50.851624156140431</v>
      </c>
    </row>
    <row r="660" spans="1:5" x14ac:dyDescent="0.2">
      <c r="A660" s="14" t="s">
        <v>331</v>
      </c>
      <c r="B660" s="14"/>
      <c r="C660" s="15">
        <v>6546261</v>
      </c>
      <c r="D660" s="15">
        <v>3328880.04</v>
      </c>
      <c r="E660" s="29">
        <f t="shared" si="11"/>
        <v>50.851624156140431</v>
      </c>
    </row>
    <row r="661" spans="1:5" x14ac:dyDescent="0.2">
      <c r="A661" s="16" t="s">
        <v>332</v>
      </c>
      <c r="B661" s="16"/>
      <c r="C661" s="17">
        <v>1294046</v>
      </c>
      <c r="D661" s="17">
        <v>1264606.3</v>
      </c>
      <c r="E661" s="30">
        <f t="shared" si="11"/>
        <v>97.724988137979636</v>
      </c>
    </row>
    <row r="662" spans="1:5" x14ac:dyDescent="0.2">
      <c r="A662" s="10" t="s">
        <v>209</v>
      </c>
      <c r="B662" s="10"/>
      <c r="C662" s="11">
        <v>1294046</v>
      </c>
      <c r="D662" s="11">
        <v>1264606.3</v>
      </c>
      <c r="E662" s="31">
        <f t="shared" si="11"/>
        <v>97.724988137979636</v>
      </c>
    </row>
    <row r="663" spans="1:5" x14ac:dyDescent="0.2">
      <c r="A663" s="1" t="s">
        <v>84</v>
      </c>
      <c r="B663" s="1" t="s">
        <v>85</v>
      </c>
      <c r="C663" s="3">
        <v>1294046</v>
      </c>
      <c r="D663" s="3">
        <v>1264606.3</v>
      </c>
      <c r="E663" s="25">
        <f t="shared" si="11"/>
        <v>97.724988137979636</v>
      </c>
    </row>
    <row r="664" spans="1:5" x14ac:dyDescent="0.2">
      <c r="A664" s="1" t="s">
        <v>86</v>
      </c>
      <c r="B664" s="1" t="s">
        <v>87</v>
      </c>
      <c r="C664" s="3">
        <v>585846</v>
      </c>
      <c r="D664" s="3">
        <v>567956.30000000005</v>
      </c>
      <c r="E664" s="25">
        <f t="shared" si="11"/>
        <v>96.946347674986271</v>
      </c>
    </row>
    <row r="665" spans="1:5" x14ac:dyDescent="0.2">
      <c r="A665" t="s">
        <v>88</v>
      </c>
      <c r="B665" t="s">
        <v>89</v>
      </c>
      <c r="C665" s="2">
        <v>472943</v>
      </c>
      <c r="D665" s="2">
        <v>472943</v>
      </c>
      <c r="E665" s="24">
        <f t="shared" si="11"/>
        <v>100</v>
      </c>
    </row>
    <row r="666" spans="1:5" x14ac:dyDescent="0.2">
      <c r="A666" t="s">
        <v>90</v>
      </c>
      <c r="B666" t="s">
        <v>91</v>
      </c>
      <c r="C666" s="2">
        <v>34000</v>
      </c>
      <c r="D666" s="2">
        <v>25500</v>
      </c>
      <c r="E666" s="24">
        <f t="shared" si="11"/>
        <v>75</v>
      </c>
    </row>
    <row r="667" spans="1:5" x14ac:dyDescent="0.2">
      <c r="A667" t="s">
        <v>92</v>
      </c>
      <c r="B667" t="s">
        <v>93</v>
      </c>
      <c r="C667" s="2">
        <v>78903</v>
      </c>
      <c r="D667" s="2">
        <v>69513.3</v>
      </c>
      <c r="E667" s="24">
        <f t="shared" si="11"/>
        <v>88.099692026919129</v>
      </c>
    </row>
    <row r="668" spans="1:5" x14ac:dyDescent="0.2">
      <c r="A668" s="1" t="s">
        <v>94</v>
      </c>
      <c r="B668" s="1" t="s">
        <v>95</v>
      </c>
      <c r="C668" s="3">
        <v>695700</v>
      </c>
      <c r="D668" s="3">
        <v>685150</v>
      </c>
      <c r="E668" s="25">
        <f t="shared" si="11"/>
        <v>98.483541756504252</v>
      </c>
    </row>
    <row r="669" spans="1:5" x14ac:dyDescent="0.2">
      <c r="A669" t="s">
        <v>96</v>
      </c>
      <c r="B669" t="s">
        <v>97</v>
      </c>
      <c r="C669" s="2">
        <v>74200</v>
      </c>
      <c r="D669" s="2">
        <v>86150</v>
      </c>
      <c r="E669" s="24">
        <f t="shared" si="11"/>
        <v>116.10512129380052</v>
      </c>
    </row>
    <row r="670" spans="1:5" x14ac:dyDescent="0.2">
      <c r="A670" t="s">
        <v>98</v>
      </c>
      <c r="B670" t="s">
        <v>99</v>
      </c>
      <c r="C670" s="2">
        <v>73500</v>
      </c>
      <c r="D670" s="2">
        <v>66500</v>
      </c>
      <c r="E670" s="24">
        <f t="shared" si="11"/>
        <v>90.476190476190482</v>
      </c>
    </row>
    <row r="671" spans="1:5" x14ac:dyDescent="0.2">
      <c r="A671" t="s">
        <v>100</v>
      </c>
      <c r="B671" t="s">
        <v>101</v>
      </c>
      <c r="C671" s="2">
        <v>384000</v>
      </c>
      <c r="D671" s="2">
        <v>386500</v>
      </c>
      <c r="E671" s="24">
        <f t="shared" si="11"/>
        <v>100.65104166666667</v>
      </c>
    </row>
    <row r="672" spans="1:5" x14ac:dyDescent="0.2">
      <c r="A672" t="s">
        <v>102</v>
      </c>
      <c r="B672" t="s">
        <v>103</v>
      </c>
      <c r="C672" s="2">
        <v>11500</v>
      </c>
      <c r="D672" s="2">
        <v>9500</v>
      </c>
      <c r="E672" s="24">
        <f t="shared" si="11"/>
        <v>82.608695652173907</v>
      </c>
    </row>
    <row r="673" spans="1:5" x14ac:dyDescent="0.2">
      <c r="A673" t="s">
        <v>104</v>
      </c>
      <c r="B673" t="s">
        <v>105</v>
      </c>
      <c r="C673" s="2">
        <v>152500</v>
      </c>
      <c r="D673" s="2">
        <v>136500</v>
      </c>
      <c r="E673" s="24">
        <f t="shared" si="11"/>
        <v>89.508196721311478</v>
      </c>
    </row>
    <row r="674" spans="1:5" x14ac:dyDescent="0.2">
      <c r="A674" s="1" t="s">
        <v>106</v>
      </c>
      <c r="B674" s="1" t="s">
        <v>107</v>
      </c>
      <c r="C674" s="3">
        <v>2500</v>
      </c>
      <c r="D674" s="3">
        <v>1500</v>
      </c>
      <c r="E674" s="25">
        <f t="shared" si="11"/>
        <v>60</v>
      </c>
    </row>
    <row r="675" spans="1:5" x14ac:dyDescent="0.2">
      <c r="A675" t="s">
        <v>110</v>
      </c>
      <c r="B675" t="s">
        <v>111</v>
      </c>
      <c r="C675" s="2">
        <v>2500</v>
      </c>
      <c r="D675" s="2">
        <v>1500</v>
      </c>
      <c r="E675" s="24">
        <f t="shared" si="11"/>
        <v>60</v>
      </c>
    </row>
    <row r="676" spans="1:5" x14ac:dyDescent="0.2">
      <c r="A676" s="1" t="s">
        <v>129</v>
      </c>
      <c r="B676" s="1" t="s">
        <v>130</v>
      </c>
      <c r="C676" s="3">
        <v>10000</v>
      </c>
      <c r="D676" s="3">
        <v>10000</v>
      </c>
      <c r="E676" s="25">
        <f t="shared" si="11"/>
        <v>100</v>
      </c>
    </row>
    <row r="677" spans="1:5" x14ac:dyDescent="0.2">
      <c r="A677" t="s">
        <v>131</v>
      </c>
      <c r="B677" t="s">
        <v>132</v>
      </c>
      <c r="C677" s="2">
        <v>10000</v>
      </c>
      <c r="D677" s="2">
        <v>10000</v>
      </c>
      <c r="E677" s="24">
        <f t="shared" si="11"/>
        <v>100</v>
      </c>
    </row>
    <row r="678" spans="1:5" x14ac:dyDescent="0.2">
      <c r="A678" s="16" t="s">
        <v>333</v>
      </c>
      <c r="B678" s="16"/>
      <c r="C678" s="17">
        <v>4000368</v>
      </c>
      <c r="D678" s="17">
        <v>1787136.45</v>
      </c>
      <c r="E678" s="30">
        <f t="shared" si="11"/>
        <v>44.674301214288285</v>
      </c>
    </row>
    <row r="679" spans="1:5" x14ac:dyDescent="0.2">
      <c r="A679" s="10" t="s">
        <v>211</v>
      </c>
      <c r="B679" s="10"/>
      <c r="C679" s="11">
        <v>5000</v>
      </c>
      <c r="D679" s="11">
        <v>0</v>
      </c>
      <c r="E679" s="31">
        <f t="shared" si="11"/>
        <v>0</v>
      </c>
    </row>
    <row r="680" spans="1:5" x14ac:dyDescent="0.2">
      <c r="A680" s="1" t="s">
        <v>84</v>
      </c>
      <c r="B680" s="1" t="s">
        <v>85</v>
      </c>
      <c r="C680" s="3">
        <v>5000</v>
      </c>
      <c r="D680" s="3">
        <v>0</v>
      </c>
      <c r="E680" s="25">
        <f t="shared" si="11"/>
        <v>0</v>
      </c>
    </row>
    <row r="681" spans="1:5" x14ac:dyDescent="0.2">
      <c r="A681" s="1" t="s">
        <v>94</v>
      </c>
      <c r="B681" s="1" t="s">
        <v>95</v>
      </c>
      <c r="C681" s="3">
        <v>5000</v>
      </c>
      <c r="D681" s="3">
        <v>0</v>
      </c>
      <c r="E681" s="25">
        <f t="shared" si="11"/>
        <v>0</v>
      </c>
    </row>
    <row r="682" spans="1:5" x14ac:dyDescent="0.2">
      <c r="A682" t="s">
        <v>104</v>
      </c>
      <c r="B682" t="s">
        <v>105</v>
      </c>
      <c r="C682" s="2">
        <v>5000</v>
      </c>
      <c r="D682" s="2">
        <v>0</v>
      </c>
      <c r="E682" s="24">
        <f t="shared" si="11"/>
        <v>0</v>
      </c>
    </row>
    <row r="683" spans="1:5" x14ac:dyDescent="0.2">
      <c r="A683" s="10" t="s">
        <v>214</v>
      </c>
      <c r="B683" s="10"/>
      <c r="C683" s="11">
        <v>0</v>
      </c>
      <c r="D683" s="11">
        <v>230068.61</v>
      </c>
      <c r="E683" s="31"/>
    </row>
    <row r="684" spans="1:5" x14ac:dyDescent="0.2">
      <c r="A684" s="1" t="s">
        <v>84</v>
      </c>
      <c r="B684" s="1" t="s">
        <v>85</v>
      </c>
      <c r="C684" s="3">
        <v>0</v>
      </c>
      <c r="D684" s="3">
        <v>230068.61</v>
      </c>
      <c r="E684" s="25"/>
    </row>
    <row r="685" spans="1:5" x14ac:dyDescent="0.2">
      <c r="A685" s="1" t="s">
        <v>94</v>
      </c>
      <c r="B685" s="1" t="s">
        <v>95</v>
      </c>
      <c r="C685" s="3">
        <v>0</v>
      </c>
      <c r="D685" s="3">
        <v>230068.61</v>
      </c>
      <c r="E685" s="25"/>
    </row>
    <row r="686" spans="1:5" x14ac:dyDescent="0.2">
      <c r="A686" t="s">
        <v>104</v>
      </c>
      <c r="B686" t="s">
        <v>105</v>
      </c>
      <c r="C686" s="2">
        <v>0</v>
      </c>
      <c r="D686" s="2">
        <v>230068.61</v>
      </c>
    </row>
    <row r="687" spans="1:5" x14ac:dyDescent="0.2">
      <c r="A687" s="10" t="s">
        <v>215</v>
      </c>
      <c r="B687" s="10"/>
      <c r="C687" s="11">
        <v>377830</v>
      </c>
      <c r="D687" s="11">
        <v>398979.84000000003</v>
      </c>
      <c r="E687" s="31">
        <f t="shared" si="11"/>
        <v>105.59771325728502</v>
      </c>
    </row>
    <row r="688" spans="1:5" x14ac:dyDescent="0.2">
      <c r="A688" s="1" t="s">
        <v>84</v>
      </c>
      <c r="B688" s="1" t="s">
        <v>85</v>
      </c>
      <c r="C688" s="3">
        <v>377830</v>
      </c>
      <c r="D688" s="3">
        <v>398979.84000000003</v>
      </c>
      <c r="E688" s="25">
        <f t="shared" si="11"/>
        <v>105.59771325728502</v>
      </c>
    </row>
    <row r="689" spans="1:5" x14ac:dyDescent="0.2">
      <c r="A689" s="1" t="s">
        <v>86</v>
      </c>
      <c r="B689" s="1" t="s">
        <v>87</v>
      </c>
      <c r="C689" s="3">
        <v>116880</v>
      </c>
      <c r="D689" s="3">
        <v>145279.94</v>
      </c>
      <c r="E689" s="25">
        <f t="shared" ref="E689:E742" si="12">SUM(D689/C689)*100</f>
        <v>124.29837440109515</v>
      </c>
    </row>
    <row r="690" spans="1:5" x14ac:dyDescent="0.2">
      <c r="A690" t="s">
        <v>90</v>
      </c>
      <c r="B690" t="s">
        <v>91</v>
      </c>
      <c r="C690" s="2">
        <v>116880</v>
      </c>
      <c r="D690" s="2">
        <v>145279.94</v>
      </c>
      <c r="E690" s="24">
        <f t="shared" si="12"/>
        <v>124.29837440109515</v>
      </c>
    </row>
    <row r="691" spans="1:5" x14ac:dyDescent="0.2">
      <c r="A691" s="1" t="s">
        <v>94</v>
      </c>
      <c r="B691" s="1" t="s">
        <v>95</v>
      </c>
      <c r="C691" s="3">
        <v>260950</v>
      </c>
      <c r="D691" s="3">
        <v>253699.9</v>
      </c>
      <c r="E691" s="25">
        <f t="shared" si="12"/>
        <v>97.22165165740563</v>
      </c>
    </row>
    <row r="692" spans="1:5" x14ac:dyDescent="0.2">
      <c r="A692" t="s">
        <v>96</v>
      </c>
      <c r="B692" t="s">
        <v>97</v>
      </c>
      <c r="C692" s="2">
        <v>30600</v>
      </c>
      <c r="D692" s="2">
        <v>21879</v>
      </c>
      <c r="E692" s="24">
        <f t="shared" si="12"/>
        <v>71.5</v>
      </c>
    </row>
    <row r="693" spans="1:5" x14ac:dyDescent="0.2">
      <c r="A693" t="s">
        <v>100</v>
      </c>
      <c r="B693" t="s">
        <v>101</v>
      </c>
      <c r="C693" s="2">
        <v>230350</v>
      </c>
      <c r="D693" s="2">
        <v>231820.9</v>
      </c>
      <c r="E693" s="24">
        <f t="shared" si="12"/>
        <v>100.63855003255915</v>
      </c>
    </row>
    <row r="694" spans="1:5" x14ac:dyDescent="0.2">
      <c r="A694" s="10" t="s">
        <v>226</v>
      </c>
      <c r="B694" s="10"/>
      <c r="C694" s="11">
        <v>0</v>
      </c>
      <c r="D694" s="11">
        <v>5000</v>
      </c>
      <c r="E694" s="31"/>
    </row>
    <row r="695" spans="1:5" x14ac:dyDescent="0.2">
      <c r="A695" s="1" t="s">
        <v>84</v>
      </c>
      <c r="B695" s="1" t="s">
        <v>85</v>
      </c>
      <c r="C695" s="3">
        <v>0</v>
      </c>
      <c r="D695" s="3">
        <v>5000</v>
      </c>
      <c r="E695" s="25"/>
    </row>
    <row r="696" spans="1:5" x14ac:dyDescent="0.2">
      <c r="A696" s="1" t="s">
        <v>94</v>
      </c>
      <c r="B696" s="1" t="s">
        <v>95</v>
      </c>
      <c r="C696" s="3">
        <v>0</v>
      </c>
      <c r="D696" s="3">
        <v>5000</v>
      </c>
      <c r="E696" s="25"/>
    </row>
    <row r="697" spans="1:5" x14ac:dyDescent="0.2">
      <c r="A697" t="s">
        <v>96</v>
      </c>
      <c r="B697" t="s">
        <v>97</v>
      </c>
      <c r="C697" s="2">
        <v>0</v>
      </c>
      <c r="D697" s="2">
        <v>5000</v>
      </c>
    </row>
    <row r="698" spans="1:5" x14ac:dyDescent="0.2">
      <c r="A698" s="10" t="s">
        <v>217</v>
      </c>
      <c r="B698" s="10"/>
      <c r="C698" s="11">
        <v>3609538</v>
      </c>
      <c r="D698" s="11">
        <v>1145088</v>
      </c>
      <c r="E698" s="31">
        <f t="shared" si="12"/>
        <v>31.723949159144464</v>
      </c>
    </row>
    <row r="699" spans="1:5" x14ac:dyDescent="0.2">
      <c r="A699" s="1" t="s">
        <v>84</v>
      </c>
      <c r="B699" s="1" t="s">
        <v>85</v>
      </c>
      <c r="C699" s="3">
        <v>1015738</v>
      </c>
      <c r="D699" s="3">
        <v>945588</v>
      </c>
      <c r="E699" s="25">
        <f t="shared" si="12"/>
        <v>93.093691483433716</v>
      </c>
    </row>
    <row r="700" spans="1:5" x14ac:dyDescent="0.2">
      <c r="A700" s="1" t="s">
        <v>86</v>
      </c>
      <c r="B700" s="1" t="s">
        <v>87</v>
      </c>
      <c r="C700" s="3">
        <v>258400</v>
      </c>
      <c r="D700" s="3">
        <v>258400</v>
      </c>
      <c r="E700" s="25">
        <f t="shared" si="12"/>
        <v>100</v>
      </c>
    </row>
    <row r="701" spans="1:5" x14ac:dyDescent="0.2">
      <c r="A701" t="s">
        <v>90</v>
      </c>
      <c r="B701" t="s">
        <v>91</v>
      </c>
      <c r="C701" s="2">
        <v>258400</v>
      </c>
      <c r="D701" s="2">
        <v>258400</v>
      </c>
      <c r="E701" s="24">
        <f t="shared" si="12"/>
        <v>100</v>
      </c>
    </row>
    <row r="702" spans="1:5" x14ac:dyDescent="0.2">
      <c r="A702" s="1" t="s">
        <v>94</v>
      </c>
      <c r="B702" s="1" t="s">
        <v>95</v>
      </c>
      <c r="C702" s="3">
        <v>757338</v>
      </c>
      <c r="D702" s="3">
        <v>687188</v>
      </c>
      <c r="E702" s="25">
        <f t="shared" si="12"/>
        <v>90.737292992032621</v>
      </c>
    </row>
    <row r="703" spans="1:5" x14ac:dyDescent="0.2">
      <c r="A703" t="s">
        <v>100</v>
      </c>
      <c r="B703" t="s">
        <v>101</v>
      </c>
      <c r="C703" s="2">
        <v>757338</v>
      </c>
      <c r="D703" s="2">
        <v>687188</v>
      </c>
      <c r="E703" s="24">
        <f t="shared" si="12"/>
        <v>90.737292992032621</v>
      </c>
    </row>
    <row r="704" spans="1:5" x14ac:dyDescent="0.2">
      <c r="A704" s="1" t="s">
        <v>141</v>
      </c>
      <c r="B704" s="1" t="s">
        <v>142</v>
      </c>
      <c r="C704" s="3">
        <v>2593800</v>
      </c>
      <c r="D704" s="3">
        <v>199500</v>
      </c>
      <c r="E704" s="25">
        <f t="shared" si="12"/>
        <v>7.6914179967615084</v>
      </c>
    </row>
    <row r="705" spans="1:5" x14ac:dyDescent="0.2">
      <c r="A705" s="1" t="s">
        <v>147</v>
      </c>
      <c r="B705" s="1" t="s">
        <v>148</v>
      </c>
      <c r="C705" s="3">
        <v>1414000</v>
      </c>
      <c r="D705" s="3">
        <v>199500</v>
      </c>
      <c r="E705" s="25">
        <f t="shared" si="12"/>
        <v>14.108910891089108</v>
      </c>
    </row>
    <row r="706" spans="1:5" x14ac:dyDescent="0.2">
      <c r="A706" t="s">
        <v>149</v>
      </c>
      <c r="B706" t="s">
        <v>150</v>
      </c>
      <c r="C706" s="2">
        <v>1380000</v>
      </c>
      <c r="D706" s="2">
        <v>165500</v>
      </c>
      <c r="E706" s="24">
        <f t="shared" si="12"/>
        <v>11.992753623188406</v>
      </c>
    </row>
    <row r="707" spans="1:5" x14ac:dyDescent="0.2">
      <c r="A707" t="s">
        <v>151</v>
      </c>
      <c r="B707" t="s">
        <v>152</v>
      </c>
      <c r="C707" s="2">
        <v>34000</v>
      </c>
      <c r="D707" s="2">
        <v>34000</v>
      </c>
      <c r="E707" s="24">
        <f t="shared" si="12"/>
        <v>100</v>
      </c>
    </row>
    <row r="708" spans="1:5" x14ac:dyDescent="0.2">
      <c r="A708" s="1" t="s">
        <v>159</v>
      </c>
      <c r="B708" s="1" t="s">
        <v>160</v>
      </c>
      <c r="C708" s="3">
        <v>1179800</v>
      </c>
      <c r="D708" s="3">
        <v>0</v>
      </c>
      <c r="E708" s="25">
        <f t="shared" si="12"/>
        <v>0</v>
      </c>
    </row>
    <row r="709" spans="1:5" x14ac:dyDescent="0.2">
      <c r="A709" t="s">
        <v>161</v>
      </c>
      <c r="B709" t="s">
        <v>162</v>
      </c>
      <c r="C709" s="2">
        <v>1179800</v>
      </c>
      <c r="D709" s="2">
        <v>0</v>
      </c>
      <c r="E709" s="24">
        <f t="shared" si="12"/>
        <v>0</v>
      </c>
    </row>
    <row r="710" spans="1:5" x14ac:dyDescent="0.2">
      <c r="A710" s="10" t="s">
        <v>219</v>
      </c>
      <c r="B710" s="10"/>
      <c r="C710" s="11">
        <v>8000</v>
      </c>
      <c r="D710" s="11">
        <v>8000</v>
      </c>
      <c r="E710" s="31">
        <f t="shared" si="12"/>
        <v>100</v>
      </c>
    </row>
    <row r="711" spans="1:5" x14ac:dyDescent="0.2">
      <c r="A711" s="1" t="s">
        <v>84</v>
      </c>
      <c r="B711" s="1" t="s">
        <v>85</v>
      </c>
      <c r="C711" s="3">
        <v>8000</v>
      </c>
      <c r="D711" s="3">
        <v>8000</v>
      </c>
      <c r="E711" s="25">
        <f t="shared" si="12"/>
        <v>100</v>
      </c>
    </row>
    <row r="712" spans="1:5" x14ac:dyDescent="0.2">
      <c r="A712" s="1" t="s">
        <v>94</v>
      </c>
      <c r="B712" s="1" t="s">
        <v>95</v>
      </c>
      <c r="C712" s="3">
        <v>8000</v>
      </c>
      <c r="D712" s="3">
        <v>8000</v>
      </c>
      <c r="E712" s="25">
        <f t="shared" si="12"/>
        <v>100</v>
      </c>
    </row>
    <row r="713" spans="1:5" x14ac:dyDescent="0.2">
      <c r="A713" t="s">
        <v>102</v>
      </c>
      <c r="B713" t="s">
        <v>103</v>
      </c>
      <c r="C713" s="2">
        <v>8000</v>
      </c>
      <c r="D713" s="2">
        <v>8000</v>
      </c>
      <c r="E713" s="24">
        <f t="shared" si="12"/>
        <v>100</v>
      </c>
    </row>
    <row r="714" spans="1:5" x14ac:dyDescent="0.2">
      <c r="A714" s="16" t="s">
        <v>334</v>
      </c>
      <c r="B714" s="16"/>
      <c r="C714" s="17">
        <v>21000</v>
      </c>
      <c r="D714" s="17">
        <v>24000</v>
      </c>
      <c r="E714" s="30">
        <f t="shared" si="12"/>
        <v>114.28571428571428</v>
      </c>
    </row>
    <row r="715" spans="1:5" x14ac:dyDescent="0.2">
      <c r="A715" s="10" t="s">
        <v>209</v>
      </c>
      <c r="B715" s="10"/>
      <c r="C715" s="11">
        <v>21000</v>
      </c>
      <c r="D715" s="11">
        <v>24000</v>
      </c>
      <c r="E715" s="31">
        <f t="shared" si="12"/>
        <v>114.28571428571428</v>
      </c>
    </row>
    <row r="716" spans="1:5" x14ac:dyDescent="0.2">
      <c r="A716" s="1" t="s">
        <v>141</v>
      </c>
      <c r="B716" s="1" t="s">
        <v>142</v>
      </c>
      <c r="C716" s="3">
        <v>21000</v>
      </c>
      <c r="D716" s="3">
        <v>24000</v>
      </c>
      <c r="E716" s="25">
        <f t="shared" si="12"/>
        <v>114.28571428571428</v>
      </c>
    </row>
    <row r="717" spans="1:5" x14ac:dyDescent="0.2">
      <c r="A717" s="1" t="s">
        <v>147</v>
      </c>
      <c r="B717" s="1" t="s">
        <v>148</v>
      </c>
      <c r="C717" s="3">
        <v>21000</v>
      </c>
      <c r="D717" s="3">
        <v>24000</v>
      </c>
      <c r="E717" s="25">
        <f t="shared" si="12"/>
        <v>114.28571428571428</v>
      </c>
    </row>
    <row r="718" spans="1:5" x14ac:dyDescent="0.2">
      <c r="A718" t="s">
        <v>151</v>
      </c>
      <c r="B718" t="s">
        <v>152</v>
      </c>
      <c r="C718" s="2">
        <v>21000</v>
      </c>
      <c r="D718" s="2">
        <v>24000</v>
      </c>
      <c r="E718" s="24">
        <f t="shared" si="12"/>
        <v>114.28571428571428</v>
      </c>
    </row>
    <row r="719" spans="1:5" x14ac:dyDescent="0.2">
      <c r="A719" s="16" t="s">
        <v>335</v>
      </c>
      <c r="B719" s="16"/>
      <c r="C719" s="17">
        <v>8250</v>
      </c>
      <c r="D719" s="17">
        <v>9785.2900000000009</v>
      </c>
      <c r="E719" s="30">
        <f t="shared" si="12"/>
        <v>118.60957575757575</v>
      </c>
    </row>
    <row r="720" spans="1:5" x14ac:dyDescent="0.2">
      <c r="A720" s="10" t="s">
        <v>209</v>
      </c>
      <c r="B720" s="10"/>
      <c r="C720" s="11">
        <v>8250</v>
      </c>
      <c r="D720" s="11">
        <v>9785.2900000000009</v>
      </c>
      <c r="E720" s="31">
        <f t="shared" si="12"/>
        <v>118.60957575757575</v>
      </c>
    </row>
    <row r="721" spans="1:5" x14ac:dyDescent="0.2">
      <c r="A721" s="1" t="s">
        <v>84</v>
      </c>
      <c r="B721" s="1" t="s">
        <v>85</v>
      </c>
      <c r="C721" s="3">
        <v>8250</v>
      </c>
      <c r="D721" s="3">
        <v>9785.2900000000009</v>
      </c>
      <c r="E721" s="25">
        <f t="shared" si="12"/>
        <v>118.60957575757575</v>
      </c>
    </row>
    <row r="722" spans="1:5" x14ac:dyDescent="0.2">
      <c r="A722" s="1" t="s">
        <v>86</v>
      </c>
      <c r="B722" s="1" t="s">
        <v>87</v>
      </c>
      <c r="C722" s="3">
        <v>2500</v>
      </c>
      <c r="D722" s="3">
        <v>4461.1899999999996</v>
      </c>
      <c r="E722" s="25">
        <f t="shared" si="12"/>
        <v>178.44759999999997</v>
      </c>
    </row>
    <row r="723" spans="1:5" x14ac:dyDescent="0.2">
      <c r="A723" t="s">
        <v>90</v>
      </c>
      <c r="B723" t="s">
        <v>91</v>
      </c>
      <c r="C723" s="2">
        <v>2500</v>
      </c>
      <c r="D723" s="2">
        <v>4461.1899999999996</v>
      </c>
      <c r="E723" s="24">
        <f t="shared" si="12"/>
        <v>178.44759999999997</v>
      </c>
    </row>
    <row r="724" spans="1:5" x14ac:dyDescent="0.2">
      <c r="A724" s="1" t="s">
        <v>94</v>
      </c>
      <c r="B724" s="1" t="s">
        <v>95</v>
      </c>
      <c r="C724" s="3">
        <v>5750</v>
      </c>
      <c r="D724" s="3">
        <v>5324.1</v>
      </c>
      <c r="E724" s="25">
        <f t="shared" si="12"/>
        <v>92.593043478260867</v>
      </c>
    </row>
    <row r="725" spans="1:5" x14ac:dyDescent="0.2">
      <c r="A725" t="s">
        <v>96</v>
      </c>
      <c r="B725" t="s">
        <v>97</v>
      </c>
      <c r="C725" s="2">
        <v>150</v>
      </c>
      <c r="D725" s="2">
        <v>51</v>
      </c>
      <c r="E725" s="24">
        <f t="shared" si="12"/>
        <v>34</v>
      </c>
    </row>
    <row r="726" spans="1:5" x14ac:dyDescent="0.2">
      <c r="A726" t="s">
        <v>100</v>
      </c>
      <c r="B726" t="s">
        <v>101</v>
      </c>
      <c r="C726" s="2">
        <v>5600</v>
      </c>
      <c r="D726" s="2">
        <v>5273.1</v>
      </c>
      <c r="E726" s="24">
        <f t="shared" si="12"/>
        <v>94.162500000000009</v>
      </c>
    </row>
    <row r="727" spans="1:5" x14ac:dyDescent="0.2">
      <c r="A727" s="16" t="s">
        <v>336</v>
      </c>
      <c r="B727" s="16"/>
      <c r="C727" s="17">
        <v>557207</v>
      </c>
      <c r="D727" s="17">
        <v>172782</v>
      </c>
      <c r="E727" s="30">
        <f t="shared" si="12"/>
        <v>31.008583883547765</v>
      </c>
    </row>
    <row r="728" spans="1:5" x14ac:dyDescent="0.2">
      <c r="A728" s="10" t="s">
        <v>209</v>
      </c>
      <c r="B728" s="10"/>
      <c r="C728" s="11">
        <v>557207</v>
      </c>
      <c r="D728" s="11">
        <v>172782</v>
      </c>
      <c r="E728" s="31">
        <f t="shared" si="12"/>
        <v>31.008583883547765</v>
      </c>
    </row>
    <row r="729" spans="1:5" x14ac:dyDescent="0.2">
      <c r="A729" s="1" t="s">
        <v>84</v>
      </c>
      <c r="B729" s="1" t="s">
        <v>85</v>
      </c>
      <c r="C729" s="3">
        <v>167332</v>
      </c>
      <c r="D729" s="3">
        <v>166782</v>
      </c>
      <c r="E729" s="25">
        <f t="shared" si="12"/>
        <v>99.671312122008942</v>
      </c>
    </row>
    <row r="730" spans="1:5" x14ac:dyDescent="0.2">
      <c r="A730" s="1" t="s">
        <v>86</v>
      </c>
      <c r="B730" s="1" t="s">
        <v>87</v>
      </c>
      <c r="C730" s="3">
        <v>45600</v>
      </c>
      <c r="D730" s="3">
        <v>45600</v>
      </c>
      <c r="E730" s="25">
        <f t="shared" si="12"/>
        <v>100</v>
      </c>
    </row>
    <row r="731" spans="1:5" x14ac:dyDescent="0.2">
      <c r="A731" t="s">
        <v>90</v>
      </c>
      <c r="B731" t="s">
        <v>91</v>
      </c>
      <c r="C731" s="2">
        <v>45600</v>
      </c>
      <c r="D731" s="2">
        <v>45600</v>
      </c>
      <c r="E731" s="24">
        <f t="shared" si="12"/>
        <v>100</v>
      </c>
    </row>
    <row r="732" spans="1:5" x14ac:dyDescent="0.2">
      <c r="A732" s="1" t="s">
        <v>94</v>
      </c>
      <c r="B732" s="1" t="s">
        <v>95</v>
      </c>
      <c r="C732" s="3">
        <v>121732</v>
      </c>
      <c r="D732" s="3">
        <v>121182</v>
      </c>
      <c r="E732" s="25">
        <f t="shared" si="12"/>
        <v>99.548187822429597</v>
      </c>
    </row>
    <row r="733" spans="1:5" x14ac:dyDescent="0.2">
      <c r="A733" t="s">
        <v>100</v>
      </c>
      <c r="B733" t="s">
        <v>101</v>
      </c>
      <c r="C733" s="2">
        <v>121732</v>
      </c>
      <c r="D733" s="2">
        <v>121182</v>
      </c>
      <c r="E733" s="24">
        <f t="shared" si="12"/>
        <v>99.548187822429597</v>
      </c>
    </row>
    <row r="734" spans="1:5" x14ac:dyDescent="0.2">
      <c r="A734" s="1" t="s">
        <v>141</v>
      </c>
      <c r="B734" s="1" t="s">
        <v>142</v>
      </c>
      <c r="C734" s="3">
        <v>389875</v>
      </c>
      <c r="D734" s="3">
        <v>6000</v>
      </c>
      <c r="E734" s="25">
        <f t="shared" si="12"/>
        <v>1.5389547932029497</v>
      </c>
    </row>
    <row r="735" spans="1:5" x14ac:dyDescent="0.2">
      <c r="A735" s="1" t="s">
        <v>147</v>
      </c>
      <c r="B735" s="1" t="s">
        <v>148</v>
      </c>
      <c r="C735" s="3">
        <v>181700</v>
      </c>
      <c r="D735" s="3">
        <v>6000</v>
      </c>
      <c r="E735" s="25">
        <f t="shared" si="12"/>
        <v>3.3021463951568517</v>
      </c>
    </row>
    <row r="736" spans="1:5" x14ac:dyDescent="0.2">
      <c r="A736" t="s">
        <v>149</v>
      </c>
      <c r="B736" t="s">
        <v>150</v>
      </c>
      <c r="C736" s="2">
        <v>175700</v>
      </c>
      <c r="D736" s="2">
        <v>0</v>
      </c>
      <c r="E736" s="24">
        <f t="shared" si="12"/>
        <v>0</v>
      </c>
    </row>
    <row r="737" spans="1:5" x14ac:dyDescent="0.2">
      <c r="A737" t="s">
        <v>151</v>
      </c>
      <c r="B737" t="s">
        <v>152</v>
      </c>
      <c r="C737" s="2">
        <v>6000</v>
      </c>
      <c r="D737" s="2">
        <v>6000</v>
      </c>
      <c r="E737" s="24">
        <f t="shared" si="12"/>
        <v>100</v>
      </c>
    </row>
    <row r="738" spans="1:5" x14ac:dyDescent="0.2">
      <c r="A738" s="1" t="s">
        <v>159</v>
      </c>
      <c r="B738" s="1" t="s">
        <v>160</v>
      </c>
      <c r="C738" s="3">
        <v>208175</v>
      </c>
      <c r="D738" s="3">
        <v>0</v>
      </c>
      <c r="E738" s="25">
        <f t="shared" si="12"/>
        <v>0</v>
      </c>
    </row>
    <row r="739" spans="1:5" x14ac:dyDescent="0.2">
      <c r="A739" t="s">
        <v>161</v>
      </c>
      <c r="B739" t="s">
        <v>162</v>
      </c>
      <c r="C739" s="2">
        <v>208175</v>
      </c>
      <c r="D739" s="2">
        <v>0</v>
      </c>
      <c r="E739" s="24">
        <f t="shared" si="12"/>
        <v>0</v>
      </c>
    </row>
    <row r="740" spans="1:5" x14ac:dyDescent="0.2">
      <c r="A740" s="16" t="s">
        <v>337</v>
      </c>
      <c r="B740" s="16"/>
      <c r="C740" s="17">
        <v>607000</v>
      </c>
      <c r="D740" s="17">
        <v>9200</v>
      </c>
      <c r="E740" s="30">
        <f t="shared" si="12"/>
        <v>1.5156507413509062</v>
      </c>
    </row>
    <row r="741" spans="1:5" x14ac:dyDescent="0.2">
      <c r="A741" s="10" t="s">
        <v>209</v>
      </c>
      <c r="B741" s="10"/>
      <c r="C741" s="11">
        <v>607000</v>
      </c>
      <c r="D741" s="11">
        <v>9200</v>
      </c>
      <c r="E741" s="31">
        <f t="shared" si="12"/>
        <v>1.5156507413509062</v>
      </c>
    </row>
    <row r="742" spans="1:5" x14ac:dyDescent="0.2">
      <c r="A742" s="1" t="s">
        <v>84</v>
      </c>
      <c r="B742" s="1" t="s">
        <v>85</v>
      </c>
      <c r="C742" s="3">
        <v>174000</v>
      </c>
      <c r="D742" s="3">
        <v>9200</v>
      </c>
      <c r="E742" s="25">
        <f t="shared" si="12"/>
        <v>5.2873563218390807</v>
      </c>
    </row>
    <row r="743" spans="1:5" x14ac:dyDescent="0.2">
      <c r="A743" s="1" t="s">
        <v>94</v>
      </c>
      <c r="B743" s="1" t="s">
        <v>95</v>
      </c>
      <c r="C743" s="3">
        <v>174000</v>
      </c>
      <c r="D743" s="3">
        <v>9200</v>
      </c>
      <c r="E743" s="25">
        <f t="shared" ref="E743:E797" si="13">SUM(D743/C743)*100</f>
        <v>5.2873563218390807</v>
      </c>
    </row>
    <row r="744" spans="1:5" x14ac:dyDescent="0.2">
      <c r="A744" t="s">
        <v>100</v>
      </c>
      <c r="B744" t="s">
        <v>101</v>
      </c>
      <c r="C744" s="2">
        <v>174000</v>
      </c>
      <c r="D744" s="2">
        <v>9200</v>
      </c>
      <c r="E744" s="24">
        <f t="shared" si="13"/>
        <v>5.2873563218390807</v>
      </c>
    </row>
    <row r="745" spans="1:5" x14ac:dyDescent="0.2">
      <c r="A745" s="1" t="s">
        <v>141</v>
      </c>
      <c r="B745" s="1" t="s">
        <v>142</v>
      </c>
      <c r="C745" s="3">
        <v>433000</v>
      </c>
      <c r="D745" s="3">
        <v>0</v>
      </c>
      <c r="E745" s="25">
        <f t="shared" si="13"/>
        <v>0</v>
      </c>
    </row>
    <row r="746" spans="1:5" x14ac:dyDescent="0.2">
      <c r="A746" s="1" t="s">
        <v>147</v>
      </c>
      <c r="B746" s="1" t="s">
        <v>148</v>
      </c>
      <c r="C746" s="3">
        <v>433000</v>
      </c>
      <c r="D746" s="3">
        <v>0</v>
      </c>
      <c r="E746" s="25">
        <f t="shared" si="13"/>
        <v>0</v>
      </c>
    </row>
    <row r="747" spans="1:5" x14ac:dyDescent="0.2">
      <c r="A747" t="s">
        <v>149</v>
      </c>
      <c r="B747" t="s">
        <v>150</v>
      </c>
      <c r="C747" s="2">
        <v>433000</v>
      </c>
      <c r="D747" s="2">
        <v>0</v>
      </c>
      <c r="E747" s="24">
        <f t="shared" si="13"/>
        <v>0</v>
      </c>
    </row>
    <row r="748" spans="1:5" x14ac:dyDescent="0.2">
      <c r="A748" s="16" t="s">
        <v>338</v>
      </c>
      <c r="B748" s="16"/>
      <c r="C748" s="17">
        <v>58390</v>
      </c>
      <c r="D748" s="17">
        <v>61370</v>
      </c>
      <c r="E748" s="30">
        <f t="shared" si="13"/>
        <v>105.10361363247131</v>
      </c>
    </row>
    <row r="749" spans="1:5" x14ac:dyDescent="0.2">
      <c r="A749" s="10" t="s">
        <v>209</v>
      </c>
      <c r="B749" s="10"/>
      <c r="C749" s="11">
        <v>58390</v>
      </c>
      <c r="D749" s="11">
        <v>61370</v>
      </c>
      <c r="E749" s="31">
        <f t="shared" si="13"/>
        <v>105.10361363247131</v>
      </c>
    </row>
    <row r="750" spans="1:5" x14ac:dyDescent="0.2">
      <c r="A750" s="1" t="s">
        <v>84</v>
      </c>
      <c r="B750" s="1" t="s">
        <v>85</v>
      </c>
      <c r="C750" s="3">
        <v>58390</v>
      </c>
      <c r="D750" s="3">
        <v>61370</v>
      </c>
      <c r="E750" s="25">
        <f t="shared" si="13"/>
        <v>105.10361363247131</v>
      </c>
    </row>
    <row r="751" spans="1:5" x14ac:dyDescent="0.2">
      <c r="A751" s="1" t="s">
        <v>86</v>
      </c>
      <c r="B751" s="1" t="s">
        <v>87</v>
      </c>
      <c r="C751" s="3">
        <v>18120</v>
      </c>
      <c r="D751" s="3">
        <v>22000</v>
      </c>
      <c r="E751" s="25">
        <f t="shared" si="13"/>
        <v>121.41280353200882</v>
      </c>
    </row>
    <row r="752" spans="1:5" x14ac:dyDescent="0.2">
      <c r="A752" t="s">
        <v>90</v>
      </c>
      <c r="B752" t="s">
        <v>91</v>
      </c>
      <c r="C752" s="2">
        <v>18120</v>
      </c>
      <c r="D752" s="2">
        <v>22000</v>
      </c>
      <c r="E752" s="24">
        <f t="shared" si="13"/>
        <v>121.41280353200882</v>
      </c>
    </row>
    <row r="753" spans="1:5" x14ac:dyDescent="0.2">
      <c r="A753" s="1" t="s">
        <v>94</v>
      </c>
      <c r="B753" s="1" t="s">
        <v>95</v>
      </c>
      <c r="C753" s="3">
        <v>40270</v>
      </c>
      <c r="D753" s="3">
        <v>39370</v>
      </c>
      <c r="E753" s="25">
        <f t="shared" si="13"/>
        <v>97.765085671715909</v>
      </c>
    </row>
    <row r="754" spans="1:5" x14ac:dyDescent="0.2">
      <c r="A754" t="s">
        <v>96</v>
      </c>
      <c r="B754" t="s">
        <v>97</v>
      </c>
      <c r="C754" s="2">
        <v>5250</v>
      </c>
      <c r="D754" s="2">
        <v>3810</v>
      </c>
      <c r="E754" s="24">
        <f t="shared" si="13"/>
        <v>72.571428571428569</v>
      </c>
    </row>
    <row r="755" spans="1:5" x14ac:dyDescent="0.2">
      <c r="A755" t="s">
        <v>100</v>
      </c>
      <c r="B755" t="s">
        <v>101</v>
      </c>
      <c r="C755" s="2">
        <v>35020</v>
      </c>
      <c r="D755" s="2">
        <v>35560</v>
      </c>
      <c r="E755" s="24">
        <f t="shared" si="13"/>
        <v>101.54197601370645</v>
      </c>
    </row>
    <row r="756" spans="1:5" x14ac:dyDescent="0.2">
      <c r="A756" s="6" t="s">
        <v>339</v>
      </c>
      <c r="B756" s="6"/>
      <c r="C756" s="4">
        <v>468699025</v>
      </c>
      <c r="D756" s="4">
        <v>481421375.26999998</v>
      </c>
      <c r="E756" s="26">
        <f t="shared" si="13"/>
        <v>102.7143965725126</v>
      </c>
    </row>
    <row r="757" spans="1:5" x14ac:dyDescent="0.2">
      <c r="A757" s="8" t="s">
        <v>340</v>
      </c>
      <c r="B757" s="8"/>
      <c r="C757" s="9">
        <v>1011450</v>
      </c>
      <c r="D757" s="9">
        <v>892150</v>
      </c>
      <c r="E757" s="27">
        <f t="shared" si="13"/>
        <v>88.205052152849873</v>
      </c>
    </row>
    <row r="758" spans="1:5" x14ac:dyDescent="0.2">
      <c r="A758" s="12" t="s">
        <v>234</v>
      </c>
      <c r="B758" s="12"/>
      <c r="C758" s="13">
        <v>1011450</v>
      </c>
      <c r="D758" s="13">
        <v>892150</v>
      </c>
      <c r="E758" s="28">
        <f t="shared" si="13"/>
        <v>88.205052152849873</v>
      </c>
    </row>
    <row r="759" spans="1:5" x14ac:dyDescent="0.2">
      <c r="A759" s="14" t="s">
        <v>235</v>
      </c>
      <c r="B759" s="14"/>
      <c r="C759" s="15">
        <v>1011450</v>
      </c>
      <c r="D759" s="15">
        <v>892150</v>
      </c>
      <c r="E759" s="29">
        <f t="shared" si="13"/>
        <v>88.205052152849873</v>
      </c>
    </row>
    <row r="760" spans="1:5" x14ac:dyDescent="0.2">
      <c r="A760" s="16" t="s">
        <v>341</v>
      </c>
      <c r="B760" s="16"/>
      <c r="C760" s="17">
        <v>998450</v>
      </c>
      <c r="D760" s="17">
        <v>882150</v>
      </c>
      <c r="E760" s="30">
        <f t="shared" si="13"/>
        <v>88.351945515549104</v>
      </c>
    </row>
    <row r="761" spans="1:5" x14ac:dyDescent="0.2">
      <c r="A761" s="10" t="s">
        <v>209</v>
      </c>
      <c r="B761" s="10"/>
      <c r="C761" s="11">
        <v>998450</v>
      </c>
      <c r="D761" s="11">
        <v>882150</v>
      </c>
      <c r="E761" s="31">
        <f t="shared" si="13"/>
        <v>88.351945515549104</v>
      </c>
    </row>
    <row r="762" spans="1:5" x14ac:dyDescent="0.2">
      <c r="A762" s="1" t="s">
        <v>84</v>
      </c>
      <c r="B762" s="1" t="s">
        <v>85</v>
      </c>
      <c r="C762" s="3">
        <v>998450</v>
      </c>
      <c r="D762" s="3">
        <v>882150</v>
      </c>
      <c r="E762" s="25">
        <f t="shared" si="13"/>
        <v>88.351945515549104</v>
      </c>
    </row>
    <row r="763" spans="1:5" x14ac:dyDescent="0.2">
      <c r="A763" s="1" t="s">
        <v>86</v>
      </c>
      <c r="B763" s="1" t="s">
        <v>87</v>
      </c>
      <c r="C763" s="3">
        <v>871200</v>
      </c>
      <c r="D763" s="3">
        <v>753900</v>
      </c>
      <c r="E763" s="25">
        <f t="shared" si="13"/>
        <v>86.535812672176306</v>
      </c>
    </row>
    <row r="764" spans="1:5" x14ac:dyDescent="0.2">
      <c r="A764" t="s">
        <v>88</v>
      </c>
      <c r="B764" t="s">
        <v>89</v>
      </c>
      <c r="C764" s="2">
        <v>666000</v>
      </c>
      <c r="D764" s="2">
        <v>567000</v>
      </c>
      <c r="E764" s="24">
        <f t="shared" si="13"/>
        <v>85.13513513513513</v>
      </c>
    </row>
    <row r="765" spans="1:5" x14ac:dyDescent="0.2">
      <c r="A765" t="s">
        <v>90</v>
      </c>
      <c r="B765" t="s">
        <v>91</v>
      </c>
      <c r="C765" s="2">
        <v>89200</v>
      </c>
      <c r="D765" s="2">
        <v>92200</v>
      </c>
      <c r="E765" s="24">
        <f t="shared" si="13"/>
        <v>103.36322869955157</v>
      </c>
    </row>
    <row r="766" spans="1:5" x14ac:dyDescent="0.2">
      <c r="A766" t="s">
        <v>92</v>
      </c>
      <c r="B766" t="s">
        <v>93</v>
      </c>
      <c r="C766" s="2">
        <v>116000</v>
      </c>
      <c r="D766" s="2">
        <v>94700</v>
      </c>
      <c r="E766" s="24">
        <f t="shared" si="13"/>
        <v>81.637931034482762</v>
      </c>
    </row>
    <row r="767" spans="1:5" x14ac:dyDescent="0.2">
      <c r="A767" s="1" t="s">
        <v>94</v>
      </c>
      <c r="B767" s="1" t="s">
        <v>95</v>
      </c>
      <c r="C767" s="3">
        <v>127250</v>
      </c>
      <c r="D767" s="3">
        <v>128250</v>
      </c>
      <c r="E767" s="25">
        <f t="shared" si="13"/>
        <v>100.78585461689586</v>
      </c>
    </row>
    <row r="768" spans="1:5" x14ac:dyDescent="0.2">
      <c r="A768" t="s">
        <v>96</v>
      </c>
      <c r="B768" t="s">
        <v>97</v>
      </c>
      <c r="C768" s="2">
        <v>52000</v>
      </c>
      <c r="D768" s="2">
        <v>47000</v>
      </c>
      <c r="E768" s="24">
        <f t="shared" si="13"/>
        <v>90.384615384615387</v>
      </c>
    </row>
    <row r="769" spans="1:5" x14ac:dyDescent="0.2">
      <c r="A769" t="s">
        <v>98</v>
      </c>
      <c r="B769" t="s">
        <v>99</v>
      </c>
      <c r="C769" s="2">
        <v>28000</v>
      </c>
      <c r="D769" s="2">
        <v>33000</v>
      </c>
      <c r="E769" s="24">
        <f t="shared" si="13"/>
        <v>117.85714285714286</v>
      </c>
    </row>
    <row r="770" spans="1:5" x14ac:dyDescent="0.2">
      <c r="A770" t="s">
        <v>100</v>
      </c>
      <c r="B770" t="s">
        <v>101</v>
      </c>
      <c r="C770" s="2">
        <v>28000</v>
      </c>
      <c r="D770" s="2">
        <v>31000</v>
      </c>
      <c r="E770" s="24">
        <f t="shared" si="13"/>
        <v>110.71428571428572</v>
      </c>
    </row>
    <row r="771" spans="1:5" x14ac:dyDescent="0.2">
      <c r="A771" t="s">
        <v>104</v>
      </c>
      <c r="B771" t="s">
        <v>105</v>
      </c>
      <c r="C771" s="2">
        <v>19250</v>
      </c>
      <c r="D771" s="2">
        <v>17250</v>
      </c>
      <c r="E771" s="24">
        <f t="shared" si="13"/>
        <v>89.610389610389603</v>
      </c>
    </row>
    <row r="772" spans="1:5" x14ac:dyDescent="0.2">
      <c r="A772" s="16" t="s">
        <v>342</v>
      </c>
      <c r="B772" s="16"/>
      <c r="C772" s="17">
        <v>13000</v>
      </c>
      <c r="D772" s="17">
        <v>10000</v>
      </c>
      <c r="E772" s="30">
        <f t="shared" si="13"/>
        <v>76.923076923076934</v>
      </c>
    </row>
    <row r="773" spans="1:5" x14ac:dyDescent="0.2">
      <c r="A773" s="10" t="s">
        <v>209</v>
      </c>
      <c r="B773" s="10"/>
      <c r="C773" s="11">
        <v>13000</v>
      </c>
      <c r="D773" s="11">
        <v>10000</v>
      </c>
      <c r="E773" s="31">
        <f t="shared" si="13"/>
        <v>76.923076923076934</v>
      </c>
    </row>
    <row r="774" spans="1:5" x14ac:dyDescent="0.2">
      <c r="A774" s="1" t="s">
        <v>141</v>
      </c>
      <c r="B774" s="1" t="s">
        <v>142</v>
      </c>
      <c r="C774" s="3">
        <v>13000</v>
      </c>
      <c r="D774" s="3">
        <v>10000</v>
      </c>
      <c r="E774" s="25">
        <f t="shared" si="13"/>
        <v>76.923076923076934</v>
      </c>
    </row>
    <row r="775" spans="1:5" x14ac:dyDescent="0.2">
      <c r="A775" s="1" t="s">
        <v>147</v>
      </c>
      <c r="B775" s="1" t="s">
        <v>148</v>
      </c>
      <c r="C775" s="3">
        <v>13000</v>
      </c>
      <c r="D775" s="3">
        <v>10000</v>
      </c>
      <c r="E775" s="25">
        <f t="shared" si="13"/>
        <v>76.923076923076934</v>
      </c>
    </row>
    <row r="776" spans="1:5" x14ac:dyDescent="0.2">
      <c r="A776" t="s">
        <v>151</v>
      </c>
      <c r="B776" t="s">
        <v>152</v>
      </c>
      <c r="C776" s="2">
        <v>13000</v>
      </c>
      <c r="D776" s="2">
        <v>10000</v>
      </c>
      <c r="E776" s="24">
        <f t="shared" si="13"/>
        <v>76.923076923076934</v>
      </c>
    </row>
    <row r="777" spans="1:5" x14ac:dyDescent="0.2">
      <c r="A777" s="8" t="s">
        <v>343</v>
      </c>
      <c r="B777" s="8"/>
      <c r="C777" s="9">
        <v>461405575</v>
      </c>
      <c r="D777" s="9">
        <v>473991725.26999998</v>
      </c>
      <c r="E777" s="27">
        <f t="shared" si="13"/>
        <v>102.72778461118506</v>
      </c>
    </row>
    <row r="778" spans="1:5" x14ac:dyDescent="0.2">
      <c r="A778" s="12" t="s">
        <v>344</v>
      </c>
      <c r="B778" s="12"/>
      <c r="C778" s="13">
        <v>461405575</v>
      </c>
      <c r="D778" s="13">
        <v>473991725.26999998</v>
      </c>
      <c r="E778" s="28">
        <f t="shared" si="13"/>
        <v>102.72778461118506</v>
      </c>
    </row>
    <row r="779" spans="1:5" x14ac:dyDescent="0.2">
      <c r="A779" s="14" t="s">
        <v>345</v>
      </c>
      <c r="B779" s="14"/>
      <c r="C779" s="15">
        <v>18422175</v>
      </c>
      <c r="D779" s="15">
        <v>18422175</v>
      </c>
      <c r="E779" s="29">
        <f t="shared" si="13"/>
        <v>100</v>
      </c>
    </row>
    <row r="780" spans="1:5" x14ac:dyDescent="0.2">
      <c r="A780" s="16" t="s">
        <v>346</v>
      </c>
      <c r="B780" s="16"/>
      <c r="C780" s="17">
        <v>18422175</v>
      </c>
      <c r="D780" s="17">
        <v>18422175</v>
      </c>
      <c r="E780" s="30">
        <f t="shared" si="13"/>
        <v>100</v>
      </c>
    </row>
    <row r="781" spans="1:5" x14ac:dyDescent="0.2">
      <c r="A781" s="10" t="s">
        <v>210</v>
      </c>
      <c r="B781" s="10"/>
      <c r="C781" s="11">
        <v>18422175</v>
      </c>
      <c r="D781" s="11">
        <v>18422175</v>
      </c>
      <c r="E781" s="31">
        <f t="shared" si="13"/>
        <v>100</v>
      </c>
    </row>
    <row r="782" spans="1:5" x14ac:dyDescent="0.2">
      <c r="A782" s="1" t="s">
        <v>84</v>
      </c>
      <c r="B782" s="1" t="s">
        <v>85</v>
      </c>
      <c r="C782" s="3">
        <v>3122480</v>
      </c>
      <c r="D782" s="3">
        <v>3293861.87</v>
      </c>
      <c r="E782" s="25">
        <f t="shared" si="13"/>
        <v>105.48864588404089</v>
      </c>
    </row>
    <row r="783" spans="1:5" x14ac:dyDescent="0.2">
      <c r="A783" s="1" t="s">
        <v>94</v>
      </c>
      <c r="B783" s="1" t="s">
        <v>95</v>
      </c>
      <c r="C783" s="3">
        <v>3122480</v>
      </c>
      <c r="D783" s="3">
        <v>3293861.87</v>
      </c>
      <c r="E783" s="25">
        <f t="shared" si="13"/>
        <v>105.48864588404089</v>
      </c>
    </row>
    <row r="784" spans="1:5" x14ac:dyDescent="0.2">
      <c r="A784" t="s">
        <v>98</v>
      </c>
      <c r="B784" t="s">
        <v>99</v>
      </c>
      <c r="C784" s="2">
        <v>80000</v>
      </c>
      <c r="D784" s="2">
        <v>156526.76999999999</v>
      </c>
      <c r="E784" s="24">
        <f t="shared" si="13"/>
        <v>195.65846249999998</v>
      </c>
    </row>
    <row r="785" spans="1:5" x14ac:dyDescent="0.2">
      <c r="A785" t="s">
        <v>100</v>
      </c>
      <c r="B785" t="s">
        <v>101</v>
      </c>
      <c r="C785" s="2">
        <v>3042480</v>
      </c>
      <c r="D785" s="2">
        <v>3137335.1</v>
      </c>
      <c r="E785" s="24">
        <f t="shared" si="13"/>
        <v>103.11769017380558</v>
      </c>
    </row>
    <row r="786" spans="1:5" x14ac:dyDescent="0.2">
      <c r="A786" s="1" t="s">
        <v>141</v>
      </c>
      <c r="B786" s="1" t="s">
        <v>142</v>
      </c>
      <c r="C786" s="3">
        <v>7416771</v>
      </c>
      <c r="D786" s="3">
        <v>7359389.1299999999</v>
      </c>
      <c r="E786" s="25">
        <f t="shared" si="13"/>
        <v>99.226322748808073</v>
      </c>
    </row>
    <row r="787" spans="1:5" x14ac:dyDescent="0.2">
      <c r="A787" s="1" t="s">
        <v>147</v>
      </c>
      <c r="B787" s="1" t="s">
        <v>148</v>
      </c>
      <c r="C787" s="3">
        <v>6354271</v>
      </c>
      <c r="D787" s="3">
        <v>6345881</v>
      </c>
      <c r="E787" s="25">
        <f t="shared" si="13"/>
        <v>99.867962823744847</v>
      </c>
    </row>
    <row r="788" spans="1:5" x14ac:dyDescent="0.2">
      <c r="A788" t="s">
        <v>151</v>
      </c>
      <c r="B788" t="s">
        <v>152</v>
      </c>
      <c r="C788" s="2">
        <v>4189271</v>
      </c>
      <c r="D788" s="2">
        <v>4184014.75</v>
      </c>
      <c r="E788" s="24">
        <f t="shared" si="13"/>
        <v>99.874530676100932</v>
      </c>
    </row>
    <row r="789" spans="1:5" x14ac:dyDescent="0.2">
      <c r="A789" t="s">
        <v>153</v>
      </c>
      <c r="B789" t="s">
        <v>154</v>
      </c>
      <c r="C789" s="2">
        <v>1580000</v>
      </c>
      <c r="D789" s="2">
        <v>1578750</v>
      </c>
      <c r="E789" s="24">
        <f t="shared" si="13"/>
        <v>99.920886075949369</v>
      </c>
    </row>
    <row r="790" spans="1:5" x14ac:dyDescent="0.2">
      <c r="A790" t="s">
        <v>157</v>
      </c>
      <c r="B790" t="s">
        <v>158</v>
      </c>
      <c r="C790" s="2">
        <v>585000</v>
      </c>
      <c r="D790" s="2">
        <v>583116.25</v>
      </c>
      <c r="E790" s="24">
        <f t="shared" si="13"/>
        <v>99.677991452991449</v>
      </c>
    </row>
    <row r="791" spans="1:5" x14ac:dyDescent="0.2">
      <c r="A791" s="1" t="s">
        <v>159</v>
      </c>
      <c r="B791" s="1" t="s">
        <v>160</v>
      </c>
      <c r="C791" s="3">
        <v>1062500</v>
      </c>
      <c r="D791" s="3">
        <v>1013508.13</v>
      </c>
      <c r="E791" s="25">
        <f t="shared" si="13"/>
        <v>95.389000470588243</v>
      </c>
    </row>
    <row r="792" spans="1:5" x14ac:dyDescent="0.2">
      <c r="A792" t="s">
        <v>161</v>
      </c>
      <c r="B792" t="s">
        <v>162</v>
      </c>
      <c r="C792" s="2">
        <v>1062500</v>
      </c>
      <c r="D792" s="2">
        <v>1013508.13</v>
      </c>
      <c r="E792" s="24">
        <f t="shared" si="13"/>
        <v>95.389000470588243</v>
      </c>
    </row>
    <row r="793" spans="1:5" x14ac:dyDescent="0.2">
      <c r="A793" s="1" t="s">
        <v>184</v>
      </c>
      <c r="B793" s="1" t="s">
        <v>185</v>
      </c>
      <c r="C793" s="3">
        <v>7882924</v>
      </c>
      <c r="D793" s="3">
        <v>7768924</v>
      </c>
      <c r="E793" s="25">
        <f t="shared" si="13"/>
        <v>98.553836114619401</v>
      </c>
    </row>
    <row r="794" spans="1:5" x14ac:dyDescent="0.2">
      <c r="A794" s="1" t="s">
        <v>190</v>
      </c>
      <c r="B794" s="1" t="s">
        <v>191</v>
      </c>
      <c r="C794" s="3">
        <v>7882924</v>
      </c>
      <c r="D794" s="3">
        <v>7768924</v>
      </c>
      <c r="E794" s="25">
        <f t="shared" si="13"/>
        <v>98.553836114619401</v>
      </c>
    </row>
    <row r="795" spans="1:5" x14ac:dyDescent="0.2">
      <c r="A795" t="s">
        <v>192</v>
      </c>
      <c r="B795" t="s">
        <v>193</v>
      </c>
      <c r="C795" s="2">
        <v>6811786</v>
      </c>
      <c r="D795" s="2">
        <v>6697786</v>
      </c>
      <c r="E795" s="24">
        <f t="shared" si="13"/>
        <v>98.32643010217879</v>
      </c>
    </row>
    <row r="796" spans="1:5" x14ac:dyDescent="0.2">
      <c r="A796" t="s">
        <v>196</v>
      </c>
      <c r="B796" t="s">
        <v>197</v>
      </c>
      <c r="C796" s="2">
        <v>1071138</v>
      </c>
      <c r="D796" s="2">
        <v>1071138</v>
      </c>
      <c r="E796" s="24">
        <f t="shared" si="13"/>
        <v>100</v>
      </c>
    </row>
    <row r="797" spans="1:5" x14ac:dyDescent="0.2">
      <c r="A797" s="14" t="s">
        <v>347</v>
      </c>
      <c r="B797" s="14"/>
      <c r="C797" s="15">
        <v>2400000</v>
      </c>
      <c r="D797" s="15">
        <v>2373000</v>
      </c>
      <c r="E797" s="29">
        <f t="shared" si="13"/>
        <v>98.875</v>
      </c>
    </row>
    <row r="798" spans="1:5" x14ac:dyDescent="0.2">
      <c r="A798" s="16" t="s">
        <v>346</v>
      </c>
      <c r="B798" s="16"/>
      <c r="C798" s="17">
        <v>2400000</v>
      </c>
      <c r="D798" s="17">
        <v>2373000</v>
      </c>
      <c r="E798" s="30">
        <f t="shared" ref="E798:E852" si="14">SUM(D798/C798)*100</f>
        <v>98.875</v>
      </c>
    </row>
    <row r="799" spans="1:5" x14ac:dyDescent="0.2">
      <c r="A799" s="10" t="s">
        <v>209</v>
      </c>
      <c r="B799" s="10"/>
      <c r="C799" s="11">
        <v>2400000</v>
      </c>
      <c r="D799" s="11">
        <v>2373000</v>
      </c>
      <c r="E799" s="31">
        <f t="shared" si="14"/>
        <v>98.875</v>
      </c>
    </row>
    <row r="800" spans="1:5" x14ac:dyDescent="0.2">
      <c r="A800" s="1" t="s">
        <v>184</v>
      </c>
      <c r="B800" s="1" t="s">
        <v>185</v>
      </c>
      <c r="C800" s="3">
        <v>2400000</v>
      </c>
      <c r="D800" s="3">
        <v>2373000</v>
      </c>
      <c r="E800" s="25">
        <f t="shared" si="14"/>
        <v>98.875</v>
      </c>
    </row>
    <row r="801" spans="1:5" x14ac:dyDescent="0.2">
      <c r="A801" s="1" t="s">
        <v>190</v>
      </c>
      <c r="B801" s="1" t="s">
        <v>191</v>
      </c>
      <c r="C801" s="3">
        <v>2400000</v>
      </c>
      <c r="D801" s="3">
        <v>2373000</v>
      </c>
      <c r="E801" s="25">
        <f t="shared" si="14"/>
        <v>98.875</v>
      </c>
    </row>
    <row r="802" spans="1:5" x14ac:dyDescent="0.2">
      <c r="A802" t="s">
        <v>192</v>
      </c>
      <c r="B802" t="s">
        <v>193</v>
      </c>
      <c r="C802" s="2">
        <v>2400000</v>
      </c>
      <c r="D802" s="2">
        <v>2373000</v>
      </c>
      <c r="E802" s="24">
        <f t="shared" si="14"/>
        <v>98.875</v>
      </c>
    </row>
    <row r="803" spans="1:5" x14ac:dyDescent="0.2">
      <c r="A803" s="14" t="s">
        <v>348</v>
      </c>
      <c r="B803" s="14"/>
      <c r="C803" s="15">
        <v>13328800</v>
      </c>
      <c r="D803" s="15">
        <v>13164800</v>
      </c>
      <c r="E803" s="29">
        <f t="shared" si="14"/>
        <v>98.769581657763638</v>
      </c>
    </row>
    <row r="804" spans="1:5" x14ac:dyDescent="0.2">
      <c r="A804" s="16" t="s">
        <v>349</v>
      </c>
      <c r="B804" s="16"/>
      <c r="C804" s="17">
        <v>3478000</v>
      </c>
      <c r="D804" s="17">
        <v>3603000</v>
      </c>
      <c r="E804" s="30">
        <f t="shared" si="14"/>
        <v>103.59401955146636</v>
      </c>
    </row>
    <row r="805" spans="1:5" x14ac:dyDescent="0.2">
      <c r="A805" s="10" t="s">
        <v>209</v>
      </c>
      <c r="B805" s="10"/>
      <c r="C805" s="11">
        <v>3478000</v>
      </c>
      <c r="D805" s="11">
        <v>3603000</v>
      </c>
      <c r="E805" s="31">
        <f t="shared" si="14"/>
        <v>103.59401955146636</v>
      </c>
    </row>
    <row r="806" spans="1:5" x14ac:dyDescent="0.2">
      <c r="A806" s="1" t="s">
        <v>84</v>
      </c>
      <c r="B806" s="1" t="s">
        <v>85</v>
      </c>
      <c r="C806" s="3">
        <v>3478000</v>
      </c>
      <c r="D806" s="3">
        <v>3603000</v>
      </c>
      <c r="E806" s="25">
        <f t="shared" si="14"/>
        <v>103.59401955146636</v>
      </c>
    </row>
    <row r="807" spans="1:5" x14ac:dyDescent="0.2">
      <c r="A807" s="1" t="s">
        <v>94</v>
      </c>
      <c r="B807" s="1" t="s">
        <v>95</v>
      </c>
      <c r="C807" s="3">
        <v>723000</v>
      </c>
      <c r="D807" s="3">
        <v>723000</v>
      </c>
      <c r="E807" s="25">
        <f t="shared" si="14"/>
        <v>100</v>
      </c>
    </row>
    <row r="808" spans="1:5" x14ac:dyDescent="0.2">
      <c r="A808" t="s">
        <v>98</v>
      </c>
      <c r="B808" t="s">
        <v>99</v>
      </c>
      <c r="C808" s="2">
        <v>38000</v>
      </c>
      <c r="D808" s="2">
        <v>38000</v>
      </c>
      <c r="E808" s="24">
        <f t="shared" si="14"/>
        <v>100</v>
      </c>
    </row>
    <row r="809" spans="1:5" x14ac:dyDescent="0.2">
      <c r="A809" t="s">
        <v>100</v>
      </c>
      <c r="B809" t="s">
        <v>101</v>
      </c>
      <c r="C809" s="2">
        <v>675000</v>
      </c>
      <c r="D809" s="2">
        <v>675000</v>
      </c>
      <c r="E809" s="24">
        <f t="shared" si="14"/>
        <v>100</v>
      </c>
    </row>
    <row r="810" spans="1:5" x14ac:dyDescent="0.2">
      <c r="A810" t="s">
        <v>104</v>
      </c>
      <c r="B810" t="s">
        <v>105</v>
      </c>
      <c r="C810" s="2">
        <v>10000</v>
      </c>
      <c r="D810" s="2">
        <v>10000</v>
      </c>
      <c r="E810" s="24">
        <f t="shared" si="14"/>
        <v>100</v>
      </c>
    </row>
    <row r="811" spans="1:5" x14ac:dyDescent="0.2">
      <c r="A811" s="1" t="s">
        <v>129</v>
      </c>
      <c r="B811" s="1" t="s">
        <v>130</v>
      </c>
      <c r="C811" s="3">
        <v>2755000</v>
      </c>
      <c r="D811" s="3">
        <v>2880000</v>
      </c>
      <c r="E811" s="25">
        <f t="shared" si="14"/>
        <v>104.53720508166968</v>
      </c>
    </row>
    <row r="812" spans="1:5" x14ac:dyDescent="0.2">
      <c r="A812" t="s">
        <v>131</v>
      </c>
      <c r="B812" t="s">
        <v>132</v>
      </c>
      <c r="C812" s="2">
        <v>2755000</v>
      </c>
      <c r="D812" s="2">
        <v>2880000</v>
      </c>
      <c r="E812" s="24">
        <f t="shared" si="14"/>
        <v>104.53720508166968</v>
      </c>
    </row>
    <row r="813" spans="1:5" x14ac:dyDescent="0.2">
      <c r="A813" s="16" t="s">
        <v>350</v>
      </c>
      <c r="B813" s="16"/>
      <c r="C813" s="17">
        <v>7850800</v>
      </c>
      <c r="D813" s="17">
        <v>7511800</v>
      </c>
      <c r="E813" s="30">
        <f t="shared" si="14"/>
        <v>95.681968716563915</v>
      </c>
    </row>
    <row r="814" spans="1:5" x14ac:dyDescent="0.2">
      <c r="A814" s="10" t="s">
        <v>209</v>
      </c>
      <c r="B814" s="10"/>
      <c r="C814" s="11">
        <v>1733300</v>
      </c>
      <c r="D814" s="11">
        <v>1386300</v>
      </c>
      <c r="E814" s="31">
        <f t="shared" si="14"/>
        <v>79.980384238158436</v>
      </c>
    </row>
    <row r="815" spans="1:5" x14ac:dyDescent="0.2">
      <c r="A815" s="1" t="s">
        <v>84</v>
      </c>
      <c r="B815" s="1" t="s">
        <v>85</v>
      </c>
      <c r="C815" s="3">
        <v>43300</v>
      </c>
      <c r="D815" s="3">
        <v>43300</v>
      </c>
      <c r="E815" s="25">
        <f t="shared" si="14"/>
        <v>100</v>
      </c>
    </row>
    <row r="816" spans="1:5" x14ac:dyDescent="0.2">
      <c r="A816" s="1" t="s">
        <v>86</v>
      </c>
      <c r="B816" s="1" t="s">
        <v>87</v>
      </c>
      <c r="C816" s="3">
        <v>7000</v>
      </c>
      <c r="D816" s="3">
        <v>7000</v>
      </c>
      <c r="E816" s="25">
        <f t="shared" si="14"/>
        <v>100</v>
      </c>
    </row>
    <row r="817" spans="1:5" x14ac:dyDescent="0.2">
      <c r="A817" t="s">
        <v>90</v>
      </c>
      <c r="B817" t="s">
        <v>91</v>
      </c>
      <c r="C817" s="2">
        <v>7000</v>
      </c>
      <c r="D817" s="2">
        <v>7000</v>
      </c>
      <c r="E817" s="24">
        <f t="shared" si="14"/>
        <v>100</v>
      </c>
    </row>
    <row r="818" spans="1:5" x14ac:dyDescent="0.2">
      <c r="A818" s="1" t="s">
        <v>94</v>
      </c>
      <c r="B818" s="1" t="s">
        <v>95</v>
      </c>
      <c r="C818" s="3">
        <v>36300</v>
      </c>
      <c r="D818" s="3">
        <v>36300</v>
      </c>
      <c r="E818" s="25">
        <f t="shared" si="14"/>
        <v>100</v>
      </c>
    </row>
    <row r="819" spans="1:5" x14ac:dyDescent="0.2">
      <c r="A819" t="s">
        <v>96</v>
      </c>
      <c r="B819" t="s">
        <v>97</v>
      </c>
      <c r="C819" s="2">
        <v>800</v>
      </c>
      <c r="D819" s="2">
        <v>800</v>
      </c>
      <c r="E819" s="24">
        <f t="shared" si="14"/>
        <v>100</v>
      </c>
    </row>
    <row r="820" spans="1:5" x14ac:dyDescent="0.2">
      <c r="A820" t="s">
        <v>100</v>
      </c>
      <c r="B820" t="s">
        <v>101</v>
      </c>
      <c r="C820" s="2">
        <v>500</v>
      </c>
      <c r="D820" s="2">
        <v>500</v>
      </c>
      <c r="E820" s="24">
        <f t="shared" si="14"/>
        <v>100</v>
      </c>
    </row>
    <row r="821" spans="1:5" x14ac:dyDescent="0.2">
      <c r="A821" t="s">
        <v>104</v>
      </c>
      <c r="B821" t="s">
        <v>105</v>
      </c>
      <c r="C821" s="2">
        <v>35000</v>
      </c>
      <c r="D821" s="2">
        <v>35000</v>
      </c>
      <c r="E821" s="24">
        <f t="shared" si="14"/>
        <v>100</v>
      </c>
    </row>
    <row r="822" spans="1:5" x14ac:dyDescent="0.2">
      <c r="A822" s="1" t="s">
        <v>141</v>
      </c>
      <c r="B822" s="1" t="s">
        <v>142</v>
      </c>
      <c r="C822" s="3">
        <v>1690000</v>
      </c>
      <c r="D822" s="3">
        <v>1343000</v>
      </c>
      <c r="E822" s="25">
        <f t="shared" si="14"/>
        <v>79.467455621301781</v>
      </c>
    </row>
    <row r="823" spans="1:5" x14ac:dyDescent="0.2">
      <c r="A823" s="1" t="s">
        <v>147</v>
      </c>
      <c r="B823" s="1" t="s">
        <v>148</v>
      </c>
      <c r="C823" s="3">
        <v>150000</v>
      </c>
      <c r="D823" s="3">
        <v>110000</v>
      </c>
      <c r="E823" s="25">
        <f t="shared" si="14"/>
        <v>73.333333333333329</v>
      </c>
    </row>
    <row r="824" spans="1:5" x14ac:dyDescent="0.2">
      <c r="A824" t="s">
        <v>151</v>
      </c>
      <c r="B824" t="s">
        <v>152</v>
      </c>
      <c r="C824" s="2">
        <v>150000</v>
      </c>
      <c r="D824" s="2">
        <v>110000</v>
      </c>
      <c r="E824" s="24">
        <f t="shared" si="14"/>
        <v>73.333333333333329</v>
      </c>
    </row>
    <row r="825" spans="1:5" x14ac:dyDescent="0.2">
      <c r="A825" s="1" t="s">
        <v>159</v>
      </c>
      <c r="B825" s="1" t="s">
        <v>160</v>
      </c>
      <c r="C825" s="3">
        <v>1540000</v>
      </c>
      <c r="D825" s="3">
        <v>1233000</v>
      </c>
      <c r="E825" s="25">
        <f t="shared" si="14"/>
        <v>80.064935064935057</v>
      </c>
    </row>
    <row r="826" spans="1:5" x14ac:dyDescent="0.2">
      <c r="A826" t="s">
        <v>161</v>
      </c>
      <c r="B826" t="s">
        <v>162</v>
      </c>
      <c r="C826" s="2">
        <v>1540000</v>
      </c>
      <c r="D826" s="2">
        <v>1233000</v>
      </c>
      <c r="E826" s="24">
        <f t="shared" si="14"/>
        <v>80.064935064935057</v>
      </c>
    </row>
    <row r="827" spans="1:5" x14ac:dyDescent="0.2">
      <c r="A827" s="10" t="s">
        <v>214</v>
      </c>
      <c r="B827" s="10"/>
      <c r="C827" s="11">
        <v>780300</v>
      </c>
      <c r="D827" s="11">
        <v>767300</v>
      </c>
      <c r="E827" s="31">
        <f t="shared" si="14"/>
        <v>98.333974112520821</v>
      </c>
    </row>
    <row r="828" spans="1:5" x14ac:dyDescent="0.2">
      <c r="A828" s="1" t="s">
        <v>84</v>
      </c>
      <c r="B828" s="1" t="s">
        <v>85</v>
      </c>
      <c r="C828" s="3">
        <v>30300</v>
      </c>
      <c r="D828" s="3">
        <v>30300</v>
      </c>
      <c r="E828" s="25">
        <f t="shared" si="14"/>
        <v>100</v>
      </c>
    </row>
    <row r="829" spans="1:5" x14ac:dyDescent="0.2">
      <c r="A829" s="1" t="s">
        <v>86</v>
      </c>
      <c r="B829" s="1" t="s">
        <v>87</v>
      </c>
      <c r="C829" s="3">
        <v>20000</v>
      </c>
      <c r="D829" s="3">
        <v>20000</v>
      </c>
      <c r="E829" s="25">
        <f t="shared" si="14"/>
        <v>100</v>
      </c>
    </row>
    <row r="830" spans="1:5" x14ac:dyDescent="0.2">
      <c r="A830" t="s">
        <v>90</v>
      </c>
      <c r="B830" t="s">
        <v>91</v>
      </c>
      <c r="C830" s="2">
        <v>20000</v>
      </c>
      <c r="D830" s="2">
        <v>20000</v>
      </c>
      <c r="E830" s="24">
        <f t="shared" si="14"/>
        <v>100</v>
      </c>
    </row>
    <row r="831" spans="1:5" x14ac:dyDescent="0.2">
      <c r="A831" s="1" t="s">
        <v>94</v>
      </c>
      <c r="B831" s="1" t="s">
        <v>95</v>
      </c>
      <c r="C831" s="3">
        <v>10300</v>
      </c>
      <c r="D831" s="3">
        <v>10300</v>
      </c>
      <c r="E831" s="25">
        <f t="shared" si="14"/>
        <v>100</v>
      </c>
    </row>
    <row r="832" spans="1:5" x14ac:dyDescent="0.2">
      <c r="A832" t="s">
        <v>96</v>
      </c>
      <c r="B832" t="s">
        <v>97</v>
      </c>
      <c r="C832" s="2">
        <v>3400</v>
      </c>
      <c r="D832" s="2">
        <v>3400</v>
      </c>
      <c r="E832" s="24">
        <f t="shared" si="14"/>
        <v>100</v>
      </c>
    </row>
    <row r="833" spans="1:5" x14ac:dyDescent="0.2">
      <c r="A833" t="s">
        <v>100</v>
      </c>
      <c r="B833" t="s">
        <v>101</v>
      </c>
      <c r="C833" s="2">
        <v>1900</v>
      </c>
      <c r="D833" s="2">
        <v>1900</v>
      </c>
      <c r="E833" s="24">
        <f t="shared" si="14"/>
        <v>100</v>
      </c>
    </row>
    <row r="834" spans="1:5" x14ac:dyDescent="0.2">
      <c r="A834" t="s">
        <v>104</v>
      </c>
      <c r="B834" t="s">
        <v>105</v>
      </c>
      <c r="C834" s="2">
        <v>5000</v>
      </c>
      <c r="D834" s="2">
        <v>5000</v>
      </c>
      <c r="E834" s="24">
        <f t="shared" si="14"/>
        <v>100</v>
      </c>
    </row>
    <row r="835" spans="1:5" x14ac:dyDescent="0.2">
      <c r="A835" s="1" t="s">
        <v>141</v>
      </c>
      <c r="B835" s="1" t="s">
        <v>142</v>
      </c>
      <c r="C835" s="3">
        <v>750000</v>
      </c>
      <c r="D835" s="3">
        <v>737000</v>
      </c>
      <c r="E835" s="25">
        <f t="shared" si="14"/>
        <v>98.266666666666666</v>
      </c>
    </row>
    <row r="836" spans="1:5" x14ac:dyDescent="0.2">
      <c r="A836" s="1" t="s">
        <v>147</v>
      </c>
      <c r="B836" s="1" t="s">
        <v>148</v>
      </c>
      <c r="C836" s="3">
        <v>520000</v>
      </c>
      <c r="D836" s="3">
        <v>530000</v>
      </c>
      <c r="E836" s="25">
        <f t="shared" si="14"/>
        <v>101.92307692307692</v>
      </c>
    </row>
    <row r="837" spans="1:5" x14ac:dyDescent="0.2">
      <c r="A837" t="s">
        <v>151</v>
      </c>
      <c r="B837" t="s">
        <v>152</v>
      </c>
      <c r="C837" s="2">
        <v>520000</v>
      </c>
      <c r="D837" s="2">
        <v>530000</v>
      </c>
      <c r="E837" s="24">
        <f t="shared" si="14"/>
        <v>101.92307692307692</v>
      </c>
    </row>
    <row r="838" spans="1:5" x14ac:dyDescent="0.2">
      <c r="A838" s="1" t="s">
        <v>159</v>
      </c>
      <c r="B838" s="1" t="s">
        <v>160</v>
      </c>
      <c r="C838" s="3">
        <v>230000</v>
      </c>
      <c r="D838" s="3">
        <v>207000</v>
      </c>
      <c r="E838" s="25">
        <f t="shared" si="14"/>
        <v>90</v>
      </c>
    </row>
    <row r="839" spans="1:5" x14ac:dyDescent="0.2">
      <c r="A839" t="s">
        <v>161</v>
      </c>
      <c r="B839" t="s">
        <v>162</v>
      </c>
      <c r="C839" s="2">
        <v>230000</v>
      </c>
      <c r="D839" s="2">
        <v>207000</v>
      </c>
      <c r="E839" s="24">
        <f t="shared" si="14"/>
        <v>90</v>
      </c>
    </row>
    <row r="840" spans="1:5" x14ac:dyDescent="0.2">
      <c r="A840" s="10" t="s">
        <v>217</v>
      </c>
      <c r="B840" s="10"/>
      <c r="C840" s="11">
        <v>5337200</v>
      </c>
      <c r="D840" s="11">
        <v>5358200</v>
      </c>
      <c r="E840" s="31">
        <f t="shared" si="14"/>
        <v>100.39346473806489</v>
      </c>
    </row>
    <row r="841" spans="1:5" x14ac:dyDescent="0.2">
      <c r="A841" s="1" t="s">
        <v>84</v>
      </c>
      <c r="B841" s="1" t="s">
        <v>85</v>
      </c>
      <c r="C841" s="3">
        <v>127200</v>
      </c>
      <c r="D841" s="3">
        <v>257200</v>
      </c>
      <c r="E841" s="25">
        <f t="shared" si="14"/>
        <v>202.20125786163524</v>
      </c>
    </row>
    <row r="842" spans="1:5" x14ac:dyDescent="0.2">
      <c r="A842" s="1" t="s">
        <v>86</v>
      </c>
      <c r="B842" s="1" t="s">
        <v>87</v>
      </c>
      <c r="C842" s="3">
        <v>50000</v>
      </c>
      <c r="D842" s="3">
        <v>180000</v>
      </c>
      <c r="E842" s="25">
        <f t="shared" si="14"/>
        <v>360</v>
      </c>
    </row>
    <row r="843" spans="1:5" x14ac:dyDescent="0.2">
      <c r="A843" t="s">
        <v>90</v>
      </c>
      <c r="B843" t="s">
        <v>91</v>
      </c>
      <c r="C843" s="2">
        <v>50000</v>
      </c>
      <c r="D843" s="2">
        <v>180000</v>
      </c>
      <c r="E843" s="24">
        <f t="shared" si="14"/>
        <v>360</v>
      </c>
    </row>
    <row r="844" spans="1:5" x14ac:dyDescent="0.2">
      <c r="A844" s="1" t="s">
        <v>94</v>
      </c>
      <c r="B844" s="1" t="s">
        <v>95</v>
      </c>
      <c r="C844" s="3">
        <v>77200</v>
      </c>
      <c r="D844" s="3">
        <v>77200</v>
      </c>
      <c r="E844" s="25">
        <f t="shared" si="14"/>
        <v>100</v>
      </c>
    </row>
    <row r="845" spans="1:5" x14ac:dyDescent="0.2">
      <c r="A845" t="s">
        <v>96</v>
      </c>
      <c r="B845" t="s">
        <v>97</v>
      </c>
      <c r="C845" s="2">
        <v>24000</v>
      </c>
      <c r="D845" s="2">
        <v>24000</v>
      </c>
      <c r="E845" s="24">
        <f t="shared" si="14"/>
        <v>100</v>
      </c>
    </row>
    <row r="846" spans="1:5" x14ac:dyDescent="0.2">
      <c r="A846" t="s">
        <v>100</v>
      </c>
      <c r="B846" t="s">
        <v>101</v>
      </c>
      <c r="C846" s="2">
        <v>13200</v>
      </c>
      <c r="D846" s="2">
        <v>13200</v>
      </c>
      <c r="E846" s="24">
        <f t="shared" si="14"/>
        <v>100</v>
      </c>
    </row>
    <row r="847" spans="1:5" x14ac:dyDescent="0.2">
      <c r="A847" t="s">
        <v>104</v>
      </c>
      <c r="B847" t="s">
        <v>105</v>
      </c>
      <c r="C847" s="2">
        <v>40000</v>
      </c>
      <c r="D847" s="2">
        <v>40000</v>
      </c>
      <c r="E847" s="24">
        <f t="shared" si="14"/>
        <v>100</v>
      </c>
    </row>
    <row r="848" spans="1:5" x14ac:dyDescent="0.2">
      <c r="A848" s="1" t="s">
        <v>141</v>
      </c>
      <c r="B848" s="1" t="s">
        <v>142</v>
      </c>
      <c r="C848" s="3">
        <v>5210000</v>
      </c>
      <c r="D848" s="3">
        <v>5101000</v>
      </c>
      <c r="E848" s="25">
        <f t="shared" si="14"/>
        <v>97.907869481765829</v>
      </c>
    </row>
    <row r="849" spans="1:5" x14ac:dyDescent="0.2">
      <c r="A849" s="1" t="s">
        <v>147</v>
      </c>
      <c r="B849" s="1" t="s">
        <v>148</v>
      </c>
      <c r="C849" s="3">
        <v>3540000</v>
      </c>
      <c r="D849" s="3">
        <v>3540000</v>
      </c>
      <c r="E849" s="25">
        <f t="shared" si="14"/>
        <v>100</v>
      </c>
    </row>
    <row r="850" spans="1:5" x14ac:dyDescent="0.2">
      <c r="A850" t="s">
        <v>151</v>
      </c>
      <c r="B850" t="s">
        <v>152</v>
      </c>
      <c r="C850" s="2">
        <v>3540000</v>
      </c>
      <c r="D850" s="2">
        <v>3540000</v>
      </c>
      <c r="E850" s="24">
        <f t="shared" si="14"/>
        <v>100</v>
      </c>
    </row>
    <row r="851" spans="1:5" x14ac:dyDescent="0.2">
      <c r="A851" s="1" t="s">
        <v>159</v>
      </c>
      <c r="B851" s="1" t="s">
        <v>160</v>
      </c>
      <c r="C851" s="3">
        <v>1670000</v>
      </c>
      <c r="D851" s="3">
        <v>1561000</v>
      </c>
      <c r="E851" s="25">
        <f t="shared" si="14"/>
        <v>93.473053892215574</v>
      </c>
    </row>
    <row r="852" spans="1:5" x14ac:dyDescent="0.2">
      <c r="A852" t="s">
        <v>161</v>
      </c>
      <c r="B852" t="s">
        <v>162</v>
      </c>
      <c r="C852" s="2">
        <v>1670000</v>
      </c>
      <c r="D852" s="2">
        <v>1561000</v>
      </c>
      <c r="E852" s="24">
        <f t="shared" si="14"/>
        <v>93.473053892215574</v>
      </c>
    </row>
    <row r="853" spans="1:5" x14ac:dyDescent="0.2">
      <c r="A853" s="16" t="s">
        <v>351</v>
      </c>
      <c r="B853" s="16"/>
      <c r="C853" s="17">
        <v>2000000</v>
      </c>
      <c r="D853" s="17">
        <v>2050000</v>
      </c>
      <c r="E853" s="30">
        <f t="shared" ref="E853:E904" si="15">SUM(D853/C853)*100</f>
        <v>102.49999999999999</v>
      </c>
    </row>
    <row r="854" spans="1:5" x14ac:dyDescent="0.2">
      <c r="A854" s="10" t="s">
        <v>209</v>
      </c>
      <c r="B854" s="10"/>
      <c r="C854" s="11">
        <v>1000000</v>
      </c>
      <c r="D854" s="11">
        <v>1050000</v>
      </c>
      <c r="E854" s="31">
        <f t="shared" si="15"/>
        <v>105</v>
      </c>
    </row>
    <row r="855" spans="1:5" x14ac:dyDescent="0.2">
      <c r="A855" s="1" t="s">
        <v>84</v>
      </c>
      <c r="B855" s="1" t="s">
        <v>85</v>
      </c>
      <c r="C855" s="3">
        <v>1000000</v>
      </c>
      <c r="D855" s="3">
        <v>1050000</v>
      </c>
      <c r="E855" s="25">
        <f t="shared" si="15"/>
        <v>105</v>
      </c>
    </row>
    <row r="856" spans="1:5" x14ac:dyDescent="0.2">
      <c r="A856" s="1" t="s">
        <v>94</v>
      </c>
      <c r="B856" s="1" t="s">
        <v>95</v>
      </c>
      <c r="C856" s="3">
        <v>1000000</v>
      </c>
      <c r="D856" s="3">
        <v>1050000</v>
      </c>
      <c r="E856" s="25">
        <f t="shared" si="15"/>
        <v>105</v>
      </c>
    </row>
    <row r="857" spans="1:5" x14ac:dyDescent="0.2">
      <c r="A857" t="s">
        <v>100</v>
      </c>
      <c r="B857" t="s">
        <v>101</v>
      </c>
      <c r="C857" s="2">
        <v>1000000</v>
      </c>
      <c r="D857" s="2">
        <v>1050000</v>
      </c>
      <c r="E857" s="24">
        <f t="shared" si="15"/>
        <v>105</v>
      </c>
    </row>
    <row r="858" spans="1:5" x14ac:dyDescent="0.2">
      <c r="A858" s="10" t="s">
        <v>214</v>
      </c>
      <c r="B858" s="10"/>
      <c r="C858" s="11">
        <v>1000000</v>
      </c>
      <c r="D858" s="11">
        <v>1000000</v>
      </c>
      <c r="E858" s="31">
        <f t="shared" si="15"/>
        <v>100</v>
      </c>
    </row>
    <row r="859" spans="1:5" x14ac:dyDescent="0.2">
      <c r="A859" s="1" t="s">
        <v>84</v>
      </c>
      <c r="B859" s="1" t="s">
        <v>85</v>
      </c>
      <c r="C859" s="3">
        <v>1000000</v>
      </c>
      <c r="D859" s="3">
        <v>1000000</v>
      </c>
      <c r="E859" s="25">
        <f t="shared" si="15"/>
        <v>100</v>
      </c>
    </row>
    <row r="860" spans="1:5" x14ac:dyDescent="0.2">
      <c r="A860" s="1" t="s">
        <v>94</v>
      </c>
      <c r="B860" s="1" t="s">
        <v>95</v>
      </c>
      <c r="C860" s="3">
        <v>1000000</v>
      </c>
      <c r="D860" s="3">
        <v>1000000</v>
      </c>
      <c r="E860" s="25">
        <f t="shared" si="15"/>
        <v>100</v>
      </c>
    </row>
    <row r="861" spans="1:5" x14ac:dyDescent="0.2">
      <c r="A861" t="s">
        <v>100</v>
      </c>
      <c r="B861" t="s">
        <v>101</v>
      </c>
      <c r="C861" s="2">
        <v>1000000</v>
      </c>
      <c r="D861" s="2">
        <v>1000000</v>
      </c>
      <c r="E861" s="24">
        <f t="shared" si="15"/>
        <v>100</v>
      </c>
    </row>
    <row r="862" spans="1:5" x14ac:dyDescent="0.2">
      <c r="A862" s="14" t="s">
        <v>352</v>
      </c>
      <c r="B862" s="14"/>
      <c r="C862" s="15">
        <v>427254600</v>
      </c>
      <c r="D862" s="15">
        <v>440031750.26999998</v>
      </c>
      <c r="E862" s="29">
        <f t="shared" si="15"/>
        <v>102.99052374626277</v>
      </c>
    </row>
    <row r="863" spans="1:5" x14ac:dyDescent="0.2">
      <c r="A863" s="16" t="s">
        <v>353</v>
      </c>
      <c r="B863" s="16"/>
      <c r="C863" s="17">
        <v>427254600</v>
      </c>
      <c r="D863" s="17">
        <v>440031750.26999998</v>
      </c>
      <c r="E863" s="30">
        <f t="shared" si="15"/>
        <v>102.99052374626277</v>
      </c>
    </row>
    <row r="864" spans="1:5" x14ac:dyDescent="0.2">
      <c r="A864" s="10" t="s">
        <v>220</v>
      </c>
      <c r="B864" s="10"/>
      <c r="C864" s="11">
        <v>3769300</v>
      </c>
      <c r="D864" s="11">
        <v>3329100.11</v>
      </c>
      <c r="E864" s="31">
        <f t="shared" si="15"/>
        <v>88.321441912291405</v>
      </c>
    </row>
    <row r="865" spans="1:5" x14ac:dyDescent="0.2">
      <c r="A865" s="1" t="s">
        <v>84</v>
      </c>
      <c r="B865" s="1" t="s">
        <v>85</v>
      </c>
      <c r="C865" s="3">
        <v>2329300</v>
      </c>
      <c r="D865" s="3">
        <v>1865473.11</v>
      </c>
      <c r="E865" s="25">
        <f t="shared" si="15"/>
        <v>80.087284162623973</v>
      </c>
    </row>
    <row r="866" spans="1:5" x14ac:dyDescent="0.2">
      <c r="A866" s="1" t="s">
        <v>94</v>
      </c>
      <c r="B866" s="1" t="s">
        <v>95</v>
      </c>
      <c r="C866" s="3">
        <v>2329300</v>
      </c>
      <c r="D866" s="3">
        <v>1865473.11</v>
      </c>
      <c r="E866" s="25">
        <f t="shared" si="15"/>
        <v>80.087284162623973</v>
      </c>
    </row>
    <row r="867" spans="1:5" x14ac:dyDescent="0.2">
      <c r="A867" t="s">
        <v>96</v>
      </c>
      <c r="B867" t="s">
        <v>97</v>
      </c>
      <c r="C867" s="2">
        <v>78000</v>
      </c>
      <c r="D867" s="2">
        <v>95000</v>
      </c>
      <c r="E867" s="24">
        <f t="shared" si="15"/>
        <v>121.79487179487178</v>
      </c>
    </row>
    <row r="868" spans="1:5" x14ac:dyDescent="0.2">
      <c r="A868" t="s">
        <v>98</v>
      </c>
      <c r="B868" t="s">
        <v>99</v>
      </c>
      <c r="C868" s="2">
        <v>1051300</v>
      </c>
      <c r="D868" s="2">
        <v>1370473.11</v>
      </c>
      <c r="E868" s="24">
        <f t="shared" si="15"/>
        <v>130.35985066108628</v>
      </c>
    </row>
    <row r="869" spans="1:5" x14ac:dyDescent="0.2">
      <c r="A869" t="s">
        <v>104</v>
      </c>
      <c r="B869" t="s">
        <v>105</v>
      </c>
      <c r="C869" s="2">
        <v>1200000</v>
      </c>
      <c r="D869" s="2">
        <v>400000</v>
      </c>
      <c r="E869" s="24">
        <f t="shared" si="15"/>
        <v>33.333333333333329</v>
      </c>
    </row>
    <row r="870" spans="1:5" x14ac:dyDescent="0.2">
      <c r="A870" s="1" t="s">
        <v>141</v>
      </c>
      <c r="B870" s="1" t="s">
        <v>142</v>
      </c>
      <c r="C870" s="3">
        <v>1440000</v>
      </c>
      <c r="D870" s="3">
        <v>1463627</v>
      </c>
      <c r="E870" s="25">
        <f t="shared" si="15"/>
        <v>101.6407638888889</v>
      </c>
    </row>
    <row r="871" spans="1:5" x14ac:dyDescent="0.2">
      <c r="A871" s="1" t="s">
        <v>147</v>
      </c>
      <c r="B871" s="1" t="s">
        <v>148</v>
      </c>
      <c r="C871" s="3">
        <v>1440000</v>
      </c>
      <c r="D871" s="3">
        <v>1463627</v>
      </c>
      <c r="E871" s="25">
        <f t="shared" si="15"/>
        <v>101.6407638888889</v>
      </c>
    </row>
    <row r="872" spans="1:5" x14ac:dyDescent="0.2">
      <c r="A872" t="s">
        <v>151</v>
      </c>
      <c r="B872" t="s">
        <v>152</v>
      </c>
      <c r="C872" s="2">
        <v>1333000</v>
      </c>
      <c r="D872" s="2">
        <v>1356315</v>
      </c>
      <c r="E872" s="24">
        <f t="shared" si="15"/>
        <v>101.74906226556639</v>
      </c>
    </row>
    <row r="873" spans="1:5" x14ac:dyDescent="0.2">
      <c r="A873" t="s">
        <v>157</v>
      </c>
      <c r="B873" t="s">
        <v>158</v>
      </c>
      <c r="C873" s="2">
        <v>107000</v>
      </c>
      <c r="D873" s="2">
        <v>107312</v>
      </c>
      <c r="E873" s="24">
        <f t="shared" si="15"/>
        <v>100.29158878504674</v>
      </c>
    </row>
    <row r="874" spans="1:5" x14ac:dyDescent="0.2">
      <c r="A874" s="10" t="s">
        <v>221</v>
      </c>
      <c r="B874" s="10"/>
      <c r="C874" s="11">
        <v>59176676</v>
      </c>
      <c r="D874" s="11">
        <v>59795886.939999998</v>
      </c>
      <c r="E874" s="31">
        <f t="shared" si="15"/>
        <v>101.04637668394891</v>
      </c>
    </row>
    <row r="875" spans="1:5" x14ac:dyDescent="0.2">
      <c r="A875" s="1" t="s">
        <v>84</v>
      </c>
      <c r="B875" s="1" t="s">
        <v>85</v>
      </c>
      <c r="C875" s="3">
        <v>42563083.060000002</v>
      </c>
      <c r="D875" s="3">
        <v>44012153.07</v>
      </c>
      <c r="E875" s="25">
        <f t="shared" si="15"/>
        <v>103.4045231355945</v>
      </c>
    </row>
    <row r="876" spans="1:5" x14ac:dyDescent="0.2">
      <c r="A876" s="1" t="s">
        <v>86</v>
      </c>
      <c r="B876" s="1" t="s">
        <v>87</v>
      </c>
      <c r="C876" s="3">
        <v>6668691</v>
      </c>
      <c r="D876" s="3">
        <v>9128083.1799999997</v>
      </c>
      <c r="E876" s="25">
        <f t="shared" si="15"/>
        <v>136.87968418389755</v>
      </c>
    </row>
    <row r="877" spans="1:5" x14ac:dyDescent="0.2">
      <c r="A877" t="s">
        <v>88</v>
      </c>
      <c r="B877" t="s">
        <v>89</v>
      </c>
      <c r="C877" s="2">
        <v>4122711</v>
      </c>
      <c r="D877" s="2">
        <v>6224195.2199999997</v>
      </c>
      <c r="E877" s="24">
        <f t="shared" si="15"/>
        <v>150.97335757951501</v>
      </c>
    </row>
    <row r="878" spans="1:5" x14ac:dyDescent="0.2">
      <c r="A878" t="s">
        <v>90</v>
      </c>
      <c r="B878" t="s">
        <v>91</v>
      </c>
      <c r="C878" s="2">
        <v>842500</v>
      </c>
      <c r="D878" s="2">
        <v>1074100</v>
      </c>
      <c r="E878" s="24">
        <f t="shared" si="15"/>
        <v>127.48961424332343</v>
      </c>
    </row>
    <row r="879" spans="1:5" x14ac:dyDescent="0.2">
      <c r="A879" t="s">
        <v>92</v>
      </c>
      <c r="B879" t="s">
        <v>93</v>
      </c>
      <c r="C879" s="2">
        <v>1703480</v>
      </c>
      <c r="D879" s="2">
        <v>1829787.96</v>
      </c>
      <c r="E879" s="24">
        <f t="shared" si="15"/>
        <v>107.41470166952357</v>
      </c>
    </row>
    <row r="880" spans="1:5" x14ac:dyDescent="0.2">
      <c r="A880" s="1" t="s">
        <v>94</v>
      </c>
      <c r="B880" s="1" t="s">
        <v>95</v>
      </c>
      <c r="C880" s="3">
        <v>35002464</v>
      </c>
      <c r="D880" s="3">
        <v>34010679.890000001</v>
      </c>
      <c r="E880" s="25">
        <f t="shared" si="15"/>
        <v>97.166530590532147</v>
      </c>
    </row>
    <row r="881" spans="1:5" x14ac:dyDescent="0.2">
      <c r="A881" t="s">
        <v>96</v>
      </c>
      <c r="B881" t="s">
        <v>97</v>
      </c>
      <c r="C881" s="2">
        <v>697500</v>
      </c>
      <c r="D881" s="2">
        <v>707500</v>
      </c>
      <c r="E881" s="24">
        <f t="shared" si="15"/>
        <v>101.4336917562724</v>
      </c>
    </row>
    <row r="882" spans="1:5" x14ac:dyDescent="0.2">
      <c r="A882" t="s">
        <v>98</v>
      </c>
      <c r="B882" t="s">
        <v>99</v>
      </c>
      <c r="C882" s="2">
        <v>18184074</v>
      </c>
      <c r="D882" s="2">
        <v>18002236</v>
      </c>
      <c r="E882" s="24">
        <f t="shared" si="15"/>
        <v>99.000015068130494</v>
      </c>
    </row>
    <row r="883" spans="1:5" x14ac:dyDescent="0.2">
      <c r="A883" t="s">
        <v>100</v>
      </c>
      <c r="B883" t="s">
        <v>101</v>
      </c>
      <c r="C883" s="2">
        <v>14632280</v>
      </c>
      <c r="D883" s="2">
        <v>13887841.890000001</v>
      </c>
      <c r="E883" s="24">
        <f t="shared" si="15"/>
        <v>94.912357404314292</v>
      </c>
    </row>
    <row r="884" spans="1:5" x14ac:dyDescent="0.2">
      <c r="A884" t="s">
        <v>102</v>
      </c>
      <c r="B884" t="s">
        <v>103</v>
      </c>
      <c r="C884" s="2">
        <v>865000</v>
      </c>
      <c r="D884" s="2">
        <v>759850</v>
      </c>
      <c r="E884" s="24">
        <f t="shared" si="15"/>
        <v>87.843930635838149</v>
      </c>
    </row>
    <row r="885" spans="1:5" x14ac:dyDescent="0.2">
      <c r="A885" t="s">
        <v>104</v>
      </c>
      <c r="B885" t="s">
        <v>105</v>
      </c>
      <c r="C885" s="2">
        <v>623610</v>
      </c>
      <c r="D885" s="2">
        <v>653252</v>
      </c>
      <c r="E885" s="24">
        <f t="shared" si="15"/>
        <v>104.75329131989545</v>
      </c>
    </row>
    <row r="886" spans="1:5" x14ac:dyDescent="0.2">
      <c r="A886" s="1" t="s">
        <v>106</v>
      </c>
      <c r="B886" s="1" t="s">
        <v>107</v>
      </c>
      <c r="C886" s="3">
        <v>656928.06000000006</v>
      </c>
      <c r="D886" s="3">
        <v>384890</v>
      </c>
      <c r="E886" s="25">
        <f t="shared" si="15"/>
        <v>58.589368217883695</v>
      </c>
    </row>
    <row r="887" spans="1:5" x14ac:dyDescent="0.2">
      <c r="A887" t="s">
        <v>108</v>
      </c>
      <c r="B887" t="s">
        <v>109</v>
      </c>
      <c r="C887" s="2">
        <v>180000</v>
      </c>
      <c r="D887" s="2">
        <v>42000</v>
      </c>
      <c r="E887" s="24">
        <f t="shared" si="15"/>
        <v>23.333333333333332</v>
      </c>
    </row>
    <row r="888" spans="1:5" x14ac:dyDescent="0.2">
      <c r="A888" t="s">
        <v>110</v>
      </c>
      <c r="B888" t="s">
        <v>111</v>
      </c>
      <c r="C888" s="2">
        <v>476928.06</v>
      </c>
      <c r="D888" s="2">
        <v>342890</v>
      </c>
      <c r="E888" s="24">
        <f t="shared" si="15"/>
        <v>71.895539130157289</v>
      </c>
    </row>
    <row r="889" spans="1:5" x14ac:dyDescent="0.2">
      <c r="A889" s="1" t="s">
        <v>129</v>
      </c>
      <c r="B889" s="1" t="s">
        <v>130</v>
      </c>
      <c r="C889" s="3">
        <v>235000</v>
      </c>
      <c r="D889" s="3">
        <v>488500</v>
      </c>
      <c r="E889" s="25">
        <f t="shared" si="15"/>
        <v>207.87234042553192</v>
      </c>
    </row>
    <row r="890" spans="1:5" x14ac:dyDescent="0.2">
      <c r="A890" t="s">
        <v>131</v>
      </c>
      <c r="B890" t="s">
        <v>132</v>
      </c>
      <c r="C890" s="2">
        <v>10000</v>
      </c>
      <c r="D890" s="2">
        <v>5500</v>
      </c>
      <c r="E890" s="24">
        <f t="shared" si="15"/>
        <v>55.000000000000007</v>
      </c>
    </row>
    <row r="891" spans="1:5" x14ac:dyDescent="0.2">
      <c r="A891" t="s">
        <v>135</v>
      </c>
      <c r="B891" t="s">
        <v>136</v>
      </c>
      <c r="C891" s="2">
        <v>225000</v>
      </c>
      <c r="D891" s="2">
        <v>483000</v>
      </c>
      <c r="E891" s="24">
        <f t="shared" si="15"/>
        <v>214.66666666666666</v>
      </c>
    </row>
    <row r="892" spans="1:5" x14ac:dyDescent="0.2">
      <c r="A892" s="1" t="s">
        <v>141</v>
      </c>
      <c r="B892" s="1" t="s">
        <v>142</v>
      </c>
      <c r="C892" s="3">
        <v>16489192.939999999</v>
      </c>
      <c r="D892" s="3">
        <v>15658733.869999999</v>
      </c>
      <c r="E892" s="25">
        <f t="shared" si="15"/>
        <v>94.963616030075997</v>
      </c>
    </row>
    <row r="893" spans="1:5" x14ac:dyDescent="0.2">
      <c r="A893" s="1" t="s">
        <v>143</v>
      </c>
      <c r="B893" s="1" t="s">
        <v>144</v>
      </c>
      <c r="C893" s="3">
        <v>0</v>
      </c>
      <c r="D893" s="3">
        <v>200500</v>
      </c>
      <c r="E893" s="25"/>
    </row>
    <row r="894" spans="1:5" x14ac:dyDescent="0.2">
      <c r="A894" t="s">
        <v>145</v>
      </c>
      <c r="B894" t="s">
        <v>146</v>
      </c>
      <c r="C894" s="2">
        <v>0</v>
      </c>
      <c r="D894" s="2">
        <v>200500</v>
      </c>
    </row>
    <row r="895" spans="1:5" x14ac:dyDescent="0.2">
      <c r="A895" s="1" t="s">
        <v>147</v>
      </c>
      <c r="B895" s="1" t="s">
        <v>148</v>
      </c>
      <c r="C895" s="3">
        <v>15138692.939999999</v>
      </c>
      <c r="D895" s="3">
        <v>13759242</v>
      </c>
      <c r="E895" s="25">
        <f t="shared" si="15"/>
        <v>90.887912546563626</v>
      </c>
    </row>
    <row r="896" spans="1:5" x14ac:dyDescent="0.2">
      <c r="A896" t="s">
        <v>149</v>
      </c>
      <c r="B896" t="s">
        <v>150</v>
      </c>
      <c r="C896" s="2">
        <v>10900000</v>
      </c>
      <c r="D896" s="2">
        <v>9711600</v>
      </c>
      <c r="E896" s="24">
        <f t="shared" si="15"/>
        <v>89.097247706422024</v>
      </c>
    </row>
    <row r="897" spans="1:5" x14ac:dyDescent="0.2">
      <c r="A897" t="s">
        <v>151</v>
      </c>
      <c r="B897" t="s">
        <v>152</v>
      </c>
      <c r="C897" s="2">
        <v>3288692.94</v>
      </c>
      <c r="D897" s="2">
        <v>2966820.25</v>
      </c>
      <c r="E897" s="24">
        <f t="shared" si="15"/>
        <v>90.212747256361368</v>
      </c>
    </row>
    <row r="898" spans="1:5" x14ac:dyDescent="0.2">
      <c r="A898" t="s">
        <v>153</v>
      </c>
      <c r="B898" t="s">
        <v>154</v>
      </c>
      <c r="C898" s="2">
        <v>830000</v>
      </c>
      <c r="D898" s="2">
        <v>824500</v>
      </c>
      <c r="E898" s="24">
        <f t="shared" si="15"/>
        <v>99.337349397590359</v>
      </c>
    </row>
    <row r="899" spans="1:5" x14ac:dyDescent="0.2">
      <c r="A899" t="s">
        <v>157</v>
      </c>
      <c r="B899" t="s">
        <v>158</v>
      </c>
      <c r="C899" s="2">
        <v>120000</v>
      </c>
      <c r="D899" s="2">
        <v>256321.75</v>
      </c>
      <c r="E899" s="24">
        <f t="shared" si="15"/>
        <v>213.60145833333334</v>
      </c>
    </row>
    <row r="900" spans="1:5" x14ac:dyDescent="0.2">
      <c r="A900" s="1" t="s">
        <v>159</v>
      </c>
      <c r="B900" s="1" t="s">
        <v>160</v>
      </c>
      <c r="C900" s="3">
        <v>1350500</v>
      </c>
      <c r="D900" s="3">
        <v>1698991.87</v>
      </c>
      <c r="E900" s="25">
        <f t="shared" si="15"/>
        <v>125.8046553128471</v>
      </c>
    </row>
    <row r="901" spans="1:5" x14ac:dyDescent="0.2">
      <c r="A901" t="s">
        <v>161</v>
      </c>
      <c r="B901" t="s">
        <v>162</v>
      </c>
      <c r="C901" s="2">
        <v>1350500</v>
      </c>
      <c r="D901" s="2">
        <v>1698991.87</v>
      </c>
      <c r="E901" s="24">
        <f t="shared" si="15"/>
        <v>125.8046553128471</v>
      </c>
    </row>
    <row r="902" spans="1:5" x14ac:dyDescent="0.2">
      <c r="A902" s="1" t="s">
        <v>184</v>
      </c>
      <c r="B902" s="1" t="s">
        <v>185</v>
      </c>
      <c r="C902" s="3">
        <v>124400</v>
      </c>
      <c r="D902" s="3">
        <v>125000</v>
      </c>
      <c r="E902" s="25">
        <f t="shared" si="15"/>
        <v>100.48231511254019</v>
      </c>
    </row>
    <row r="903" spans="1:5" x14ac:dyDescent="0.2">
      <c r="A903" s="1" t="s">
        <v>186</v>
      </c>
      <c r="B903" s="1" t="s">
        <v>187</v>
      </c>
      <c r="C903" s="3">
        <v>100000</v>
      </c>
      <c r="D903" s="3">
        <v>100000</v>
      </c>
      <c r="E903" s="25">
        <f t="shared" si="15"/>
        <v>100</v>
      </c>
    </row>
    <row r="904" spans="1:5" x14ac:dyDescent="0.2">
      <c r="A904" t="s">
        <v>188</v>
      </c>
      <c r="B904" t="s">
        <v>189</v>
      </c>
      <c r="C904" s="2">
        <v>100000</v>
      </c>
      <c r="D904" s="2">
        <v>100000</v>
      </c>
      <c r="E904" s="24">
        <f t="shared" si="15"/>
        <v>100</v>
      </c>
    </row>
    <row r="905" spans="1:5" x14ac:dyDescent="0.2">
      <c r="A905" s="1" t="s">
        <v>190</v>
      </c>
      <c r="B905" s="1" t="s">
        <v>191</v>
      </c>
      <c r="C905" s="3">
        <v>24400</v>
      </c>
      <c r="D905" s="3">
        <v>25000</v>
      </c>
      <c r="E905" s="25">
        <f t="shared" ref="E905:E940" si="16">SUM(D905/C905)*100</f>
        <v>102.45901639344261</v>
      </c>
    </row>
    <row r="906" spans="1:5" x14ac:dyDescent="0.2">
      <c r="A906" t="s">
        <v>198</v>
      </c>
      <c r="B906" t="s">
        <v>199</v>
      </c>
      <c r="C906" s="2">
        <v>24400</v>
      </c>
      <c r="D906" s="2">
        <v>25000</v>
      </c>
      <c r="E906" s="24">
        <f t="shared" si="16"/>
        <v>102.45901639344261</v>
      </c>
    </row>
    <row r="907" spans="1:5" x14ac:dyDescent="0.2">
      <c r="A907" s="10" t="s">
        <v>222</v>
      </c>
      <c r="B907" s="10"/>
      <c r="C907" s="11">
        <v>28716715</v>
      </c>
      <c r="D907" s="11">
        <v>29323731</v>
      </c>
      <c r="E907" s="31">
        <f t="shared" si="16"/>
        <v>102.11380723735289</v>
      </c>
    </row>
    <row r="908" spans="1:5" x14ac:dyDescent="0.2">
      <c r="A908" s="1" t="s">
        <v>84</v>
      </c>
      <c r="B908" s="1" t="s">
        <v>85</v>
      </c>
      <c r="C908" s="3">
        <v>27916715</v>
      </c>
      <c r="D908" s="3">
        <v>28743731</v>
      </c>
      <c r="E908" s="25">
        <f t="shared" si="16"/>
        <v>102.9624402441333</v>
      </c>
    </row>
    <row r="909" spans="1:5" x14ac:dyDescent="0.2">
      <c r="A909" s="1" t="s">
        <v>86</v>
      </c>
      <c r="B909" s="1" t="s">
        <v>87</v>
      </c>
      <c r="C909" s="3">
        <v>8652500</v>
      </c>
      <c r="D909" s="3">
        <v>9787039</v>
      </c>
      <c r="E909" s="25">
        <f t="shared" si="16"/>
        <v>113.1122681305981</v>
      </c>
    </row>
    <row r="910" spans="1:5" x14ac:dyDescent="0.2">
      <c r="A910" t="s">
        <v>88</v>
      </c>
      <c r="B910" t="s">
        <v>89</v>
      </c>
      <c r="C910" s="2">
        <v>8158500</v>
      </c>
      <c r="D910" s="2">
        <v>9228039</v>
      </c>
      <c r="E910" s="24">
        <f t="shared" si="16"/>
        <v>113.10950542379115</v>
      </c>
    </row>
    <row r="911" spans="1:5" x14ac:dyDescent="0.2">
      <c r="A911" t="s">
        <v>92</v>
      </c>
      <c r="B911" t="s">
        <v>93</v>
      </c>
      <c r="C911" s="2">
        <v>494000</v>
      </c>
      <c r="D911" s="2">
        <v>559000</v>
      </c>
      <c r="E911" s="24">
        <f t="shared" si="16"/>
        <v>113.1578947368421</v>
      </c>
    </row>
    <row r="912" spans="1:5" x14ac:dyDescent="0.2">
      <c r="A912" s="1" t="s">
        <v>94</v>
      </c>
      <c r="B912" s="1" t="s">
        <v>95</v>
      </c>
      <c r="C912" s="3">
        <v>19261215</v>
      </c>
      <c r="D912" s="3">
        <v>18953692</v>
      </c>
      <c r="E912" s="25">
        <f t="shared" si="16"/>
        <v>98.40340809237631</v>
      </c>
    </row>
    <row r="913" spans="1:5" x14ac:dyDescent="0.2">
      <c r="A913" t="s">
        <v>96</v>
      </c>
      <c r="B913" t="s">
        <v>97</v>
      </c>
      <c r="C913" s="2">
        <v>3441000</v>
      </c>
      <c r="D913" s="2">
        <v>3234000</v>
      </c>
      <c r="E913" s="24">
        <f t="shared" si="16"/>
        <v>93.984306887532696</v>
      </c>
    </row>
    <row r="914" spans="1:5" x14ac:dyDescent="0.2">
      <c r="A914" t="s">
        <v>98</v>
      </c>
      <c r="B914" t="s">
        <v>99</v>
      </c>
      <c r="C914" s="2">
        <v>12675215</v>
      </c>
      <c r="D914" s="2">
        <v>12775392</v>
      </c>
      <c r="E914" s="24">
        <f t="shared" si="16"/>
        <v>100.79033767869025</v>
      </c>
    </row>
    <row r="915" spans="1:5" x14ac:dyDescent="0.2">
      <c r="A915" t="s">
        <v>100</v>
      </c>
      <c r="B915" t="s">
        <v>101</v>
      </c>
      <c r="C915" s="2">
        <v>2070500</v>
      </c>
      <c r="D915" s="2">
        <v>1970030</v>
      </c>
      <c r="E915" s="24">
        <f t="shared" si="16"/>
        <v>95.147548901231588</v>
      </c>
    </row>
    <row r="916" spans="1:5" x14ac:dyDescent="0.2">
      <c r="A916" t="s">
        <v>102</v>
      </c>
      <c r="B916" t="s">
        <v>103</v>
      </c>
      <c r="C916" s="2">
        <v>183500</v>
      </c>
      <c r="D916" s="2">
        <v>73270</v>
      </c>
      <c r="E916" s="24">
        <f t="shared" si="16"/>
        <v>39.929155313351501</v>
      </c>
    </row>
    <row r="917" spans="1:5" x14ac:dyDescent="0.2">
      <c r="A917" t="s">
        <v>104</v>
      </c>
      <c r="B917" t="s">
        <v>105</v>
      </c>
      <c r="C917" s="2">
        <v>891000</v>
      </c>
      <c r="D917" s="2">
        <v>901000</v>
      </c>
      <c r="E917" s="24">
        <f t="shared" si="16"/>
        <v>101.12233445566778</v>
      </c>
    </row>
    <row r="918" spans="1:5" x14ac:dyDescent="0.2">
      <c r="A918" s="1" t="s">
        <v>129</v>
      </c>
      <c r="B918" s="1" t="s">
        <v>130</v>
      </c>
      <c r="C918" s="3">
        <v>3000</v>
      </c>
      <c r="D918" s="3">
        <v>3000</v>
      </c>
      <c r="E918" s="25">
        <f t="shared" si="16"/>
        <v>100</v>
      </c>
    </row>
    <row r="919" spans="1:5" x14ac:dyDescent="0.2">
      <c r="A919" t="s">
        <v>135</v>
      </c>
      <c r="B919" t="s">
        <v>136</v>
      </c>
      <c r="C919" s="2">
        <v>3000</v>
      </c>
      <c r="D919" s="2">
        <v>3000</v>
      </c>
      <c r="E919" s="24">
        <f t="shared" si="16"/>
        <v>100</v>
      </c>
    </row>
    <row r="920" spans="1:5" x14ac:dyDescent="0.2">
      <c r="A920" s="1" t="s">
        <v>141</v>
      </c>
      <c r="B920" s="1" t="s">
        <v>142</v>
      </c>
      <c r="C920" s="3">
        <v>800000</v>
      </c>
      <c r="D920" s="3">
        <v>580000</v>
      </c>
      <c r="E920" s="25">
        <f t="shared" si="16"/>
        <v>72.5</v>
      </c>
    </row>
    <row r="921" spans="1:5" x14ac:dyDescent="0.2">
      <c r="A921" s="1" t="s">
        <v>147</v>
      </c>
      <c r="B921" s="1" t="s">
        <v>148</v>
      </c>
      <c r="C921" s="3">
        <v>800000</v>
      </c>
      <c r="D921" s="3">
        <v>580000</v>
      </c>
      <c r="E921" s="25">
        <f t="shared" si="16"/>
        <v>72.5</v>
      </c>
    </row>
    <row r="922" spans="1:5" x14ac:dyDescent="0.2">
      <c r="A922" t="s">
        <v>151</v>
      </c>
      <c r="B922" t="s">
        <v>152</v>
      </c>
      <c r="C922" s="2">
        <v>800000</v>
      </c>
      <c r="D922" s="2">
        <v>580000</v>
      </c>
      <c r="E922" s="24">
        <f t="shared" si="16"/>
        <v>72.5</v>
      </c>
    </row>
    <row r="923" spans="1:5" x14ac:dyDescent="0.2">
      <c r="A923" s="10" t="s">
        <v>223</v>
      </c>
      <c r="B923" s="10"/>
      <c r="C923" s="11">
        <v>9255000</v>
      </c>
      <c r="D923" s="11">
        <v>9715438</v>
      </c>
      <c r="E923" s="31">
        <f t="shared" si="16"/>
        <v>104.975018908698</v>
      </c>
    </row>
    <row r="924" spans="1:5" x14ac:dyDescent="0.2">
      <c r="A924" s="1" t="s">
        <v>84</v>
      </c>
      <c r="B924" s="1" t="s">
        <v>85</v>
      </c>
      <c r="C924" s="3">
        <v>880000</v>
      </c>
      <c r="D924" s="3">
        <v>1460000</v>
      </c>
      <c r="E924" s="25">
        <f t="shared" si="16"/>
        <v>165.90909090909091</v>
      </c>
    </row>
    <row r="925" spans="1:5" x14ac:dyDescent="0.2">
      <c r="A925" s="1" t="s">
        <v>86</v>
      </c>
      <c r="B925" s="1" t="s">
        <v>87</v>
      </c>
      <c r="C925" s="3">
        <v>700000</v>
      </c>
      <c r="D925" s="3">
        <v>1280000</v>
      </c>
      <c r="E925" s="25">
        <f t="shared" si="16"/>
        <v>182.85714285714286</v>
      </c>
    </row>
    <row r="926" spans="1:5" x14ac:dyDescent="0.2">
      <c r="A926" t="s">
        <v>88</v>
      </c>
      <c r="B926" t="s">
        <v>89</v>
      </c>
      <c r="C926" s="2">
        <v>700000</v>
      </c>
      <c r="D926" s="2">
        <v>1280000</v>
      </c>
      <c r="E926" s="24">
        <f t="shared" si="16"/>
        <v>182.85714285714286</v>
      </c>
    </row>
    <row r="927" spans="1:5" x14ac:dyDescent="0.2">
      <c r="A927" s="1" t="s">
        <v>94</v>
      </c>
      <c r="B927" s="1" t="s">
        <v>95</v>
      </c>
      <c r="C927" s="3">
        <v>180000</v>
      </c>
      <c r="D927" s="3">
        <v>180000</v>
      </c>
      <c r="E927" s="25">
        <f t="shared" si="16"/>
        <v>100</v>
      </c>
    </row>
    <row r="928" spans="1:5" x14ac:dyDescent="0.2">
      <c r="A928" t="s">
        <v>98</v>
      </c>
      <c r="B928" t="s">
        <v>99</v>
      </c>
      <c r="C928" s="2">
        <v>180000</v>
      </c>
      <c r="D928" s="2">
        <v>180000</v>
      </c>
      <c r="E928" s="24">
        <f t="shared" si="16"/>
        <v>100</v>
      </c>
    </row>
    <row r="929" spans="1:5" x14ac:dyDescent="0.2">
      <c r="A929" s="1" t="s">
        <v>141</v>
      </c>
      <c r="B929" s="1" t="s">
        <v>142</v>
      </c>
      <c r="C929" s="3">
        <v>300000</v>
      </c>
      <c r="D929" s="3">
        <v>347500</v>
      </c>
      <c r="E929" s="25">
        <f t="shared" si="16"/>
        <v>115.83333333333334</v>
      </c>
    </row>
    <row r="930" spans="1:5" x14ac:dyDescent="0.2">
      <c r="A930" s="1" t="s">
        <v>147</v>
      </c>
      <c r="B930" s="1" t="s">
        <v>148</v>
      </c>
      <c r="C930" s="3">
        <v>200000</v>
      </c>
      <c r="D930" s="3">
        <v>60000</v>
      </c>
      <c r="E930" s="25">
        <f t="shared" si="16"/>
        <v>30</v>
      </c>
    </row>
    <row r="931" spans="1:5" x14ac:dyDescent="0.2">
      <c r="A931" t="s">
        <v>149</v>
      </c>
      <c r="B931" t="s">
        <v>150</v>
      </c>
      <c r="C931" s="2">
        <v>200000</v>
      </c>
      <c r="D931" s="2">
        <v>0</v>
      </c>
      <c r="E931" s="24">
        <f t="shared" si="16"/>
        <v>0</v>
      </c>
    </row>
    <row r="932" spans="1:5" x14ac:dyDescent="0.2">
      <c r="A932" t="s">
        <v>157</v>
      </c>
      <c r="B932" t="s">
        <v>158</v>
      </c>
      <c r="C932" s="2">
        <v>0</v>
      </c>
      <c r="D932" s="2">
        <v>60000</v>
      </c>
    </row>
    <row r="933" spans="1:5" x14ac:dyDescent="0.2">
      <c r="A933" s="1" t="s">
        <v>159</v>
      </c>
      <c r="B933" s="1" t="s">
        <v>160</v>
      </c>
      <c r="C933" s="3">
        <v>100000</v>
      </c>
      <c r="D933" s="3">
        <v>287500</v>
      </c>
      <c r="E933" s="25">
        <f t="shared" si="16"/>
        <v>287.5</v>
      </c>
    </row>
    <row r="934" spans="1:5" x14ac:dyDescent="0.2">
      <c r="A934" t="s">
        <v>161</v>
      </c>
      <c r="B934" t="s">
        <v>162</v>
      </c>
      <c r="C934" s="2">
        <v>100000</v>
      </c>
      <c r="D934" s="2">
        <v>287500</v>
      </c>
      <c r="E934" s="24">
        <f t="shared" si="16"/>
        <v>287.5</v>
      </c>
    </row>
    <row r="935" spans="1:5" x14ac:dyDescent="0.2">
      <c r="A935" s="1" t="s">
        <v>184</v>
      </c>
      <c r="B935" s="1" t="s">
        <v>185</v>
      </c>
      <c r="C935" s="3">
        <v>8075000</v>
      </c>
      <c r="D935" s="3">
        <v>7907938</v>
      </c>
      <c r="E935" s="25">
        <f t="shared" si="16"/>
        <v>97.931120743034057</v>
      </c>
    </row>
    <row r="936" spans="1:5" x14ac:dyDescent="0.2">
      <c r="A936" s="1" t="s">
        <v>190</v>
      </c>
      <c r="B936" s="1" t="s">
        <v>191</v>
      </c>
      <c r="C936" s="3">
        <v>8075000</v>
      </c>
      <c r="D936" s="3">
        <v>7907938</v>
      </c>
      <c r="E936" s="25">
        <f t="shared" si="16"/>
        <v>97.931120743034057</v>
      </c>
    </row>
    <row r="937" spans="1:5" x14ac:dyDescent="0.2">
      <c r="A937" t="s">
        <v>194</v>
      </c>
      <c r="B937" t="s">
        <v>195</v>
      </c>
      <c r="C937" s="2">
        <v>8075000</v>
      </c>
      <c r="D937" s="2">
        <v>7907938</v>
      </c>
      <c r="E937" s="24">
        <f t="shared" si="16"/>
        <v>97.931120743034057</v>
      </c>
    </row>
    <row r="938" spans="1:5" x14ac:dyDescent="0.2">
      <c r="A938" s="10" t="s">
        <v>227</v>
      </c>
      <c r="B938" s="10"/>
      <c r="C938" s="11">
        <v>310027600</v>
      </c>
      <c r="D938" s="11">
        <v>321402382.22000003</v>
      </c>
      <c r="E938" s="31">
        <f t="shared" si="16"/>
        <v>103.6689579314874</v>
      </c>
    </row>
    <row r="939" spans="1:5" x14ac:dyDescent="0.2">
      <c r="A939" s="1" t="s">
        <v>84</v>
      </c>
      <c r="B939" s="1" t="s">
        <v>85</v>
      </c>
      <c r="C939" s="3">
        <v>308838451.72000003</v>
      </c>
      <c r="D939" s="3">
        <v>320849433.94</v>
      </c>
      <c r="E939" s="25">
        <f t="shared" si="16"/>
        <v>103.8890825132388</v>
      </c>
    </row>
    <row r="940" spans="1:5" x14ac:dyDescent="0.2">
      <c r="A940" s="1" t="s">
        <v>86</v>
      </c>
      <c r="B940" s="1" t="s">
        <v>87</v>
      </c>
      <c r="C940" s="3">
        <v>250378263.72</v>
      </c>
      <c r="D940" s="3">
        <v>260561651.69999999</v>
      </c>
      <c r="E940" s="25">
        <f t="shared" si="16"/>
        <v>104.06720129323533</v>
      </c>
    </row>
    <row r="941" spans="1:5" x14ac:dyDescent="0.2">
      <c r="A941" t="s">
        <v>88</v>
      </c>
      <c r="B941" t="s">
        <v>89</v>
      </c>
      <c r="C941" s="2">
        <v>209574317</v>
      </c>
      <c r="D941" s="2">
        <v>218088593.11000001</v>
      </c>
      <c r="E941" s="24">
        <f t="shared" ref="E941:E989" si="17">SUM(D941/C941)*100</f>
        <v>104.06265244323806</v>
      </c>
    </row>
    <row r="942" spans="1:5" x14ac:dyDescent="0.2">
      <c r="A942" t="s">
        <v>90</v>
      </c>
      <c r="B942" t="s">
        <v>91</v>
      </c>
      <c r="C942" s="2">
        <v>8337500</v>
      </c>
      <c r="D942" s="2">
        <v>8397250</v>
      </c>
      <c r="E942" s="24">
        <f t="shared" si="17"/>
        <v>100.71664167916042</v>
      </c>
    </row>
    <row r="943" spans="1:5" x14ac:dyDescent="0.2">
      <c r="A943" t="s">
        <v>92</v>
      </c>
      <c r="B943" t="s">
        <v>93</v>
      </c>
      <c r="C943" s="2">
        <v>32466446.719999999</v>
      </c>
      <c r="D943" s="2">
        <v>34075808.590000004</v>
      </c>
      <c r="E943" s="24">
        <f t="shared" si="17"/>
        <v>104.95700032676692</v>
      </c>
    </row>
    <row r="944" spans="1:5" x14ac:dyDescent="0.2">
      <c r="A944" s="1" t="s">
        <v>94</v>
      </c>
      <c r="B944" s="1" t="s">
        <v>95</v>
      </c>
      <c r="C944" s="3">
        <v>58327088</v>
      </c>
      <c r="D944" s="3">
        <v>60134682.240000002</v>
      </c>
      <c r="E944" s="25">
        <f t="shared" si="17"/>
        <v>103.0990647775867</v>
      </c>
    </row>
    <row r="945" spans="1:5" x14ac:dyDescent="0.2">
      <c r="A945" t="s">
        <v>96</v>
      </c>
      <c r="B945" t="s">
        <v>97</v>
      </c>
      <c r="C945" s="2">
        <v>8163468</v>
      </c>
      <c r="D945" s="2">
        <v>8274300</v>
      </c>
      <c r="E945" s="24">
        <f t="shared" si="17"/>
        <v>101.35765828934467</v>
      </c>
    </row>
    <row r="946" spans="1:5" x14ac:dyDescent="0.2">
      <c r="A946" t="s">
        <v>98</v>
      </c>
      <c r="B946" t="s">
        <v>99</v>
      </c>
      <c r="C946" s="2">
        <v>36390235</v>
      </c>
      <c r="D946" s="2">
        <v>37077622.229999997</v>
      </c>
      <c r="E946" s="24">
        <f t="shared" si="17"/>
        <v>101.88893319870014</v>
      </c>
    </row>
    <row r="947" spans="1:5" x14ac:dyDescent="0.2">
      <c r="A947" t="s">
        <v>100</v>
      </c>
      <c r="B947" t="s">
        <v>101</v>
      </c>
      <c r="C947" s="2">
        <v>12009585</v>
      </c>
      <c r="D947" s="2">
        <v>12965333.01</v>
      </c>
      <c r="E947" s="24">
        <f t="shared" si="17"/>
        <v>107.95821012965894</v>
      </c>
    </row>
    <row r="948" spans="1:5" x14ac:dyDescent="0.2">
      <c r="A948" t="s">
        <v>102</v>
      </c>
      <c r="B948" t="s">
        <v>103</v>
      </c>
      <c r="C948" s="2">
        <v>100000</v>
      </c>
      <c r="D948" s="2">
        <v>100000</v>
      </c>
      <c r="E948" s="24">
        <f t="shared" si="17"/>
        <v>100</v>
      </c>
    </row>
    <row r="949" spans="1:5" x14ac:dyDescent="0.2">
      <c r="A949" t="s">
        <v>104</v>
      </c>
      <c r="B949" t="s">
        <v>105</v>
      </c>
      <c r="C949" s="2">
        <v>1663800</v>
      </c>
      <c r="D949" s="2">
        <v>1717427</v>
      </c>
      <c r="E949" s="24">
        <f t="shared" si="17"/>
        <v>103.22316384180792</v>
      </c>
    </row>
    <row r="950" spans="1:5" x14ac:dyDescent="0.2">
      <c r="A950" s="1" t="s">
        <v>106</v>
      </c>
      <c r="B950" s="1" t="s">
        <v>107</v>
      </c>
      <c r="C950" s="3">
        <v>110500</v>
      </c>
      <c r="D950" s="3">
        <v>110500</v>
      </c>
      <c r="E950" s="25">
        <f t="shared" si="17"/>
        <v>100</v>
      </c>
    </row>
    <row r="951" spans="1:5" x14ac:dyDescent="0.2">
      <c r="A951" t="s">
        <v>110</v>
      </c>
      <c r="B951" t="s">
        <v>111</v>
      </c>
      <c r="C951" s="2">
        <v>110500</v>
      </c>
      <c r="D951" s="2">
        <v>110500</v>
      </c>
      <c r="E951" s="24">
        <f t="shared" si="17"/>
        <v>100</v>
      </c>
    </row>
    <row r="952" spans="1:5" x14ac:dyDescent="0.2">
      <c r="A952" s="1" t="s">
        <v>125</v>
      </c>
      <c r="B952" s="1" t="s">
        <v>126</v>
      </c>
      <c r="C952" s="3">
        <v>2600</v>
      </c>
      <c r="D952" s="3">
        <v>2600</v>
      </c>
      <c r="E952" s="25">
        <f t="shared" si="17"/>
        <v>100</v>
      </c>
    </row>
    <row r="953" spans="1:5" x14ac:dyDescent="0.2">
      <c r="A953" t="s">
        <v>127</v>
      </c>
      <c r="B953" t="s">
        <v>128</v>
      </c>
      <c r="C953" s="2">
        <v>2600</v>
      </c>
      <c r="D953" s="2">
        <v>2600</v>
      </c>
      <c r="E953" s="24">
        <f t="shared" si="17"/>
        <v>100</v>
      </c>
    </row>
    <row r="954" spans="1:5" x14ac:dyDescent="0.2">
      <c r="A954" s="1" t="s">
        <v>129</v>
      </c>
      <c r="B954" s="1" t="s">
        <v>130</v>
      </c>
      <c r="C954" s="3">
        <v>20000</v>
      </c>
      <c r="D954" s="3">
        <v>40000</v>
      </c>
      <c r="E954" s="25">
        <f t="shared" si="17"/>
        <v>200</v>
      </c>
    </row>
    <row r="955" spans="1:5" x14ac:dyDescent="0.2">
      <c r="A955" t="s">
        <v>131</v>
      </c>
      <c r="B955" t="s">
        <v>132</v>
      </c>
      <c r="C955" s="2">
        <v>20000</v>
      </c>
      <c r="D955" s="2">
        <v>20000</v>
      </c>
      <c r="E955" s="24">
        <f t="shared" si="17"/>
        <v>100</v>
      </c>
    </row>
    <row r="956" spans="1:5" x14ac:dyDescent="0.2">
      <c r="A956" t="s">
        <v>135</v>
      </c>
      <c r="B956" t="s">
        <v>136</v>
      </c>
      <c r="C956" s="2">
        <v>0</v>
      </c>
      <c r="D956" s="2">
        <v>20000</v>
      </c>
    </row>
    <row r="957" spans="1:5" x14ac:dyDescent="0.2">
      <c r="A957" s="1" t="s">
        <v>141</v>
      </c>
      <c r="B957" s="1" t="s">
        <v>142</v>
      </c>
      <c r="C957" s="3">
        <v>1117000</v>
      </c>
      <c r="D957" s="3">
        <v>480800</v>
      </c>
      <c r="E957" s="25">
        <f t="shared" si="17"/>
        <v>43.043867502238136</v>
      </c>
    </row>
    <row r="958" spans="1:5" x14ac:dyDescent="0.2">
      <c r="A958" s="1" t="s">
        <v>147</v>
      </c>
      <c r="B958" s="1" t="s">
        <v>148</v>
      </c>
      <c r="C958" s="3">
        <v>527000</v>
      </c>
      <c r="D958" s="3">
        <v>300800</v>
      </c>
      <c r="E958" s="25">
        <f t="shared" si="17"/>
        <v>57.077798861480076</v>
      </c>
    </row>
    <row r="959" spans="1:5" x14ac:dyDescent="0.2">
      <c r="A959" t="s">
        <v>151</v>
      </c>
      <c r="B959" t="s">
        <v>152</v>
      </c>
      <c r="C959" s="2">
        <v>507000</v>
      </c>
      <c r="D959" s="2">
        <v>280800</v>
      </c>
      <c r="E959" s="24">
        <f t="shared" si="17"/>
        <v>55.384615384615387</v>
      </c>
    </row>
    <row r="960" spans="1:5" x14ac:dyDescent="0.2">
      <c r="A960" t="s">
        <v>157</v>
      </c>
      <c r="B960" t="s">
        <v>158</v>
      </c>
      <c r="C960" s="2">
        <v>20000</v>
      </c>
      <c r="D960" s="2">
        <v>20000</v>
      </c>
      <c r="E960" s="24">
        <f t="shared" si="17"/>
        <v>100</v>
      </c>
    </row>
    <row r="961" spans="1:5" x14ac:dyDescent="0.2">
      <c r="A961" s="1" t="s">
        <v>159</v>
      </c>
      <c r="B961" s="1" t="s">
        <v>160</v>
      </c>
      <c r="C961" s="3">
        <v>590000</v>
      </c>
      <c r="D961" s="3">
        <v>180000</v>
      </c>
      <c r="E961" s="25">
        <f t="shared" si="17"/>
        <v>30.508474576271187</v>
      </c>
    </row>
    <row r="962" spans="1:5" x14ac:dyDescent="0.2">
      <c r="A962" t="s">
        <v>161</v>
      </c>
      <c r="B962" t="s">
        <v>162</v>
      </c>
      <c r="C962" s="2">
        <v>590000</v>
      </c>
      <c r="D962" s="2">
        <v>100000</v>
      </c>
      <c r="E962" s="24">
        <f t="shared" si="17"/>
        <v>16.949152542372879</v>
      </c>
    </row>
    <row r="963" spans="1:5" x14ac:dyDescent="0.2">
      <c r="A963" t="s">
        <v>163</v>
      </c>
      <c r="B963" t="s">
        <v>164</v>
      </c>
      <c r="C963" s="2">
        <v>0</v>
      </c>
      <c r="D963" s="2">
        <v>80000</v>
      </c>
    </row>
    <row r="964" spans="1:5" x14ac:dyDescent="0.2">
      <c r="A964" s="1" t="s">
        <v>203</v>
      </c>
      <c r="B964" s="1" t="s">
        <v>204</v>
      </c>
      <c r="C964" s="3">
        <v>72148.28</v>
      </c>
      <c r="D964" s="3">
        <v>72148.28</v>
      </c>
      <c r="E964" s="25">
        <f t="shared" si="17"/>
        <v>100</v>
      </c>
    </row>
    <row r="965" spans="1:5" x14ac:dyDescent="0.2">
      <c r="A965" s="1" t="s">
        <v>205</v>
      </c>
      <c r="B965" s="1" t="s">
        <v>206</v>
      </c>
      <c r="C965" s="3">
        <v>72148.28</v>
      </c>
      <c r="D965" s="3">
        <v>72148.28</v>
      </c>
      <c r="E965" s="25">
        <f t="shared" si="17"/>
        <v>100</v>
      </c>
    </row>
    <row r="966" spans="1:5" x14ac:dyDescent="0.2">
      <c r="A966" t="s">
        <v>207</v>
      </c>
      <c r="B966" t="s">
        <v>208</v>
      </c>
      <c r="C966" s="2">
        <v>72148.28</v>
      </c>
      <c r="D966" s="2">
        <v>72148.28</v>
      </c>
      <c r="E966" s="24">
        <f t="shared" si="17"/>
        <v>100</v>
      </c>
    </row>
    <row r="967" spans="1:5" x14ac:dyDescent="0.2">
      <c r="A967" s="10" t="s">
        <v>228</v>
      </c>
      <c r="B967" s="10"/>
      <c r="C967" s="11">
        <v>2535309</v>
      </c>
      <c r="D967" s="11">
        <v>2672000</v>
      </c>
      <c r="E967" s="31">
        <f t="shared" si="17"/>
        <v>105.39149271351145</v>
      </c>
    </row>
    <row r="968" spans="1:5" x14ac:dyDescent="0.2">
      <c r="A968" s="1" t="s">
        <v>84</v>
      </c>
      <c r="B968" s="1" t="s">
        <v>85</v>
      </c>
      <c r="C968" s="3">
        <v>2535309</v>
      </c>
      <c r="D968" s="3">
        <v>2672000</v>
      </c>
      <c r="E968" s="25">
        <f t="shared" si="17"/>
        <v>105.39149271351145</v>
      </c>
    </row>
    <row r="969" spans="1:5" x14ac:dyDescent="0.2">
      <c r="A969" s="1" t="s">
        <v>86</v>
      </c>
      <c r="B969" s="1" t="s">
        <v>87</v>
      </c>
      <c r="C969" s="3">
        <v>2251809</v>
      </c>
      <c r="D969" s="3">
        <v>2368300</v>
      </c>
      <c r="E969" s="25">
        <f t="shared" si="17"/>
        <v>105.17321851009567</v>
      </c>
    </row>
    <row r="970" spans="1:5" x14ac:dyDescent="0.2">
      <c r="A970" t="s">
        <v>88</v>
      </c>
      <c r="B970" t="s">
        <v>89</v>
      </c>
      <c r="C970" s="2">
        <v>1983309</v>
      </c>
      <c r="D970" s="2">
        <v>2119000</v>
      </c>
      <c r="E970" s="24">
        <f t="shared" si="17"/>
        <v>106.84164696474427</v>
      </c>
    </row>
    <row r="971" spans="1:5" x14ac:dyDescent="0.2">
      <c r="A971" t="s">
        <v>90</v>
      </c>
      <c r="B971" t="s">
        <v>91</v>
      </c>
      <c r="C971" s="2">
        <v>30500</v>
      </c>
      <c r="D971" s="2">
        <v>30500</v>
      </c>
      <c r="E971" s="24">
        <f t="shared" si="17"/>
        <v>100</v>
      </c>
    </row>
    <row r="972" spans="1:5" x14ac:dyDescent="0.2">
      <c r="A972" t="s">
        <v>92</v>
      </c>
      <c r="B972" t="s">
        <v>93</v>
      </c>
      <c r="C972" s="2">
        <v>238000</v>
      </c>
      <c r="D972" s="2">
        <v>218800</v>
      </c>
      <c r="E972" s="24">
        <f t="shared" si="17"/>
        <v>91.932773109243698</v>
      </c>
    </row>
    <row r="973" spans="1:5" x14ac:dyDescent="0.2">
      <c r="A973" s="1" t="s">
        <v>94</v>
      </c>
      <c r="B973" s="1" t="s">
        <v>95</v>
      </c>
      <c r="C973" s="3">
        <v>283500</v>
      </c>
      <c r="D973" s="3">
        <v>291200</v>
      </c>
      <c r="E973" s="25">
        <f t="shared" si="17"/>
        <v>102.71604938271605</v>
      </c>
    </row>
    <row r="974" spans="1:5" x14ac:dyDescent="0.2">
      <c r="A974" t="s">
        <v>96</v>
      </c>
      <c r="B974" t="s">
        <v>97</v>
      </c>
      <c r="C974" s="2">
        <v>281500</v>
      </c>
      <c r="D974" s="2">
        <v>285200</v>
      </c>
      <c r="E974" s="24">
        <f t="shared" si="17"/>
        <v>101.31438721136767</v>
      </c>
    </row>
    <row r="975" spans="1:5" x14ac:dyDescent="0.2">
      <c r="A975" t="s">
        <v>100</v>
      </c>
      <c r="B975" t="s">
        <v>101</v>
      </c>
      <c r="C975" s="2">
        <v>2000</v>
      </c>
      <c r="D975" s="2">
        <v>6000</v>
      </c>
      <c r="E975" s="24">
        <f t="shared" si="17"/>
        <v>300</v>
      </c>
    </row>
    <row r="976" spans="1:5" x14ac:dyDescent="0.2">
      <c r="A976" s="1" t="s">
        <v>125</v>
      </c>
      <c r="B976" s="1" t="s">
        <v>126</v>
      </c>
      <c r="C976" s="3">
        <v>0</v>
      </c>
      <c r="D976" s="3">
        <v>12500</v>
      </c>
      <c r="E976" s="25"/>
    </row>
    <row r="977" spans="1:5" x14ac:dyDescent="0.2">
      <c r="A977" t="s">
        <v>127</v>
      </c>
      <c r="B977" t="s">
        <v>128</v>
      </c>
      <c r="C977" s="2">
        <v>0</v>
      </c>
      <c r="D977" s="2">
        <v>12500</v>
      </c>
    </row>
    <row r="978" spans="1:5" x14ac:dyDescent="0.2">
      <c r="A978" s="10" t="s">
        <v>230</v>
      </c>
      <c r="B978" s="10"/>
      <c r="C978" s="11">
        <v>333000</v>
      </c>
      <c r="D978" s="11">
        <v>352212</v>
      </c>
      <c r="E978" s="31">
        <f t="shared" si="17"/>
        <v>105.76936936936936</v>
      </c>
    </row>
    <row r="979" spans="1:5" x14ac:dyDescent="0.2">
      <c r="A979" s="1" t="s">
        <v>84</v>
      </c>
      <c r="B979" s="1" t="s">
        <v>85</v>
      </c>
      <c r="C979" s="3">
        <v>74000</v>
      </c>
      <c r="D979" s="3">
        <v>93322</v>
      </c>
      <c r="E979" s="25">
        <f t="shared" si="17"/>
        <v>126.11081081081082</v>
      </c>
    </row>
    <row r="980" spans="1:5" x14ac:dyDescent="0.2">
      <c r="A980" s="1" t="s">
        <v>94</v>
      </c>
      <c r="B980" s="1" t="s">
        <v>95</v>
      </c>
      <c r="C980" s="3">
        <v>74000</v>
      </c>
      <c r="D980" s="3">
        <v>93322</v>
      </c>
      <c r="E980" s="25">
        <f t="shared" si="17"/>
        <v>126.11081081081082</v>
      </c>
    </row>
    <row r="981" spans="1:5" x14ac:dyDescent="0.2">
      <c r="A981" t="s">
        <v>100</v>
      </c>
      <c r="B981" t="s">
        <v>101</v>
      </c>
      <c r="C981" s="2">
        <v>74000</v>
      </c>
      <c r="D981" s="2">
        <v>93322</v>
      </c>
      <c r="E981" s="24">
        <f t="shared" si="17"/>
        <v>126.11081081081082</v>
      </c>
    </row>
    <row r="982" spans="1:5" x14ac:dyDescent="0.2">
      <c r="A982" s="1" t="s">
        <v>141</v>
      </c>
      <c r="B982" s="1" t="s">
        <v>142</v>
      </c>
      <c r="C982" s="3">
        <v>259000</v>
      </c>
      <c r="D982" s="3">
        <v>258890</v>
      </c>
      <c r="E982" s="25">
        <f t="shared" si="17"/>
        <v>99.957528957528964</v>
      </c>
    </row>
    <row r="983" spans="1:5" x14ac:dyDescent="0.2">
      <c r="A983" s="1" t="s">
        <v>147</v>
      </c>
      <c r="B983" s="1" t="s">
        <v>148</v>
      </c>
      <c r="C983" s="3">
        <v>259000</v>
      </c>
      <c r="D983" s="3">
        <v>258890</v>
      </c>
      <c r="E983" s="25">
        <f t="shared" si="17"/>
        <v>99.957528957528964</v>
      </c>
    </row>
    <row r="984" spans="1:5" x14ac:dyDescent="0.2">
      <c r="A984" t="s">
        <v>151</v>
      </c>
      <c r="B984" t="s">
        <v>152</v>
      </c>
      <c r="C984" s="2">
        <v>259000</v>
      </c>
      <c r="D984" s="2">
        <v>258890</v>
      </c>
      <c r="E984" s="24">
        <f t="shared" si="17"/>
        <v>99.957528957528964</v>
      </c>
    </row>
    <row r="985" spans="1:5" x14ac:dyDescent="0.2">
      <c r="A985" s="10" t="s">
        <v>231</v>
      </c>
      <c r="B985" s="10"/>
      <c r="C985" s="11">
        <v>13441000</v>
      </c>
      <c r="D985" s="11">
        <v>13441000</v>
      </c>
      <c r="E985" s="31">
        <f t="shared" si="17"/>
        <v>100</v>
      </c>
    </row>
    <row r="986" spans="1:5" x14ac:dyDescent="0.2">
      <c r="A986" s="1" t="s">
        <v>84</v>
      </c>
      <c r="B986" s="1" t="s">
        <v>85</v>
      </c>
      <c r="C986" s="3">
        <v>741000</v>
      </c>
      <c r="D986" s="3">
        <v>741000</v>
      </c>
      <c r="E986" s="25">
        <f t="shared" si="17"/>
        <v>100</v>
      </c>
    </row>
    <row r="987" spans="1:5" x14ac:dyDescent="0.2">
      <c r="A987" s="1" t="s">
        <v>94</v>
      </c>
      <c r="B987" s="1" t="s">
        <v>95</v>
      </c>
      <c r="C987" s="3">
        <v>741000</v>
      </c>
      <c r="D987" s="3">
        <v>741000</v>
      </c>
      <c r="E987" s="25">
        <f t="shared" si="17"/>
        <v>100</v>
      </c>
    </row>
    <row r="988" spans="1:5" x14ac:dyDescent="0.2">
      <c r="A988" t="s">
        <v>100</v>
      </c>
      <c r="B988" t="s">
        <v>101</v>
      </c>
      <c r="C988" s="2">
        <v>741000</v>
      </c>
      <c r="D988" s="2">
        <v>741000</v>
      </c>
      <c r="E988" s="24">
        <f t="shared" si="17"/>
        <v>100</v>
      </c>
    </row>
    <row r="989" spans="1:5" x14ac:dyDescent="0.2">
      <c r="A989" s="1" t="s">
        <v>141</v>
      </c>
      <c r="B989" s="1" t="s">
        <v>142</v>
      </c>
      <c r="C989" s="3">
        <v>12700000</v>
      </c>
      <c r="D989" s="3">
        <v>12700000</v>
      </c>
      <c r="E989" s="25">
        <f t="shared" si="17"/>
        <v>100</v>
      </c>
    </row>
    <row r="990" spans="1:5" x14ac:dyDescent="0.2">
      <c r="A990" s="1" t="s">
        <v>147</v>
      </c>
      <c r="B990" s="1" t="s">
        <v>148</v>
      </c>
      <c r="C990" s="3">
        <v>12700000</v>
      </c>
      <c r="D990" s="3">
        <v>12700000</v>
      </c>
      <c r="E990" s="25">
        <f t="shared" ref="E990:E1049" si="18">SUM(D990/C990)*100</f>
        <v>100</v>
      </c>
    </row>
    <row r="991" spans="1:5" x14ac:dyDescent="0.2">
      <c r="A991" t="s">
        <v>149</v>
      </c>
      <c r="B991" t="s">
        <v>150</v>
      </c>
      <c r="C991" s="2">
        <v>12700000</v>
      </c>
      <c r="D991" s="2">
        <v>12700000</v>
      </c>
      <c r="E991" s="24">
        <f t="shared" si="18"/>
        <v>100</v>
      </c>
    </row>
    <row r="992" spans="1:5" x14ac:dyDescent="0.2">
      <c r="A992" s="8" t="s">
        <v>354</v>
      </c>
      <c r="B992" s="8"/>
      <c r="C992" s="9">
        <v>4127000</v>
      </c>
      <c r="D992" s="9">
        <v>4352500</v>
      </c>
      <c r="E992" s="27">
        <f t="shared" si="18"/>
        <v>105.46401744608676</v>
      </c>
    </row>
    <row r="993" spans="1:5" x14ac:dyDescent="0.2">
      <c r="A993" s="12" t="s">
        <v>355</v>
      </c>
      <c r="B993" s="12"/>
      <c r="C993" s="13">
        <v>4127000</v>
      </c>
      <c r="D993" s="13">
        <v>4352500</v>
      </c>
      <c r="E993" s="28">
        <f t="shared" si="18"/>
        <v>105.46401744608676</v>
      </c>
    </row>
    <row r="994" spans="1:5" x14ac:dyDescent="0.2">
      <c r="A994" s="14" t="s">
        <v>356</v>
      </c>
      <c r="B994" s="14"/>
      <c r="C994" s="15">
        <v>3142000</v>
      </c>
      <c r="D994" s="15">
        <v>3142000</v>
      </c>
      <c r="E994" s="29">
        <f t="shared" si="18"/>
        <v>100</v>
      </c>
    </row>
    <row r="995" spans="1:5" x14ac:dyDescent="0.2">
      <c r="A995" s="16" t="s">
        <v>357</v>
      </c>
      <c r="B995" s="16"/>
      <c r="C995" s="17">
        <v>2192000</v>
      </c>
      <c r="D995" s="17">
        <v>2249000</v>
      </c>
      <c r="E995" s="30">
        <f t="shared" si="18"/>
        <v>102.60036496350364</v>
      </c>
    </row>
    <row r="996" spans="1:5" x14ac:dyDescent="0.2">
      <c r="A996" s="10" t="s">
        <v>210</v>
      </c>
      <c r="B996" s="10"/>
      <c r="C996" s="11">
        <v>2192000</v>
      </c>
      <c r="D996" s="11">
        <v>2249000</v>
      </c>
      <c r="E996" s="31">
        <f t="shared" si="18"/>
        <v>102.60036496350364</v>
      </c>
    </row>
    <row r="997" spans="1:5" x14ac:dyDescent="0.2">
      <c r="A997" s="1" t="s">
        <v>84</v>
      </c>
      <c r="B997" s="1" t="s">
        <v>85</v>
      </c>
      <c r="C997" s="3">
        <v>2192000</v>
      </c>
      <c r="D997" s="3">
        <v>2249000</v>
      </c>
      <c r="E997" s="25">
        <f t="shared" si="18"/>
        <v>102.60036496350364</v>
      </c>
    </row>
    <row r="998" spans="1:5" x14ac:dyDescent="0.2">
      <c r="A998" s="1" t="s">
        <v>118</v>
      </c>
      <c r="B998" s="1" t="s">
        <v>119</v>
      </c>
      <c r="C998" s="3">
        <v>2192000</v>
      </c>
      <c r="D998" s="3">
        <v>2249000</v>
      </c>
      <c r="E998" s="25">
        <f t="shared" si="18"/>
        <v>102.60036496350364</v>
      </c>
    </row>
    <row r="999" spans="1:5" x14ac:dyDescent="0.2">
      <c r="A999" t="s">
        <v>122</v>
      </c>
      <c r="B999" t="s">
        <v>123</v>
      </c>
      <c r="C999" s="2">
        <v>2192000</v>
      </c>
      <c r="D999" s="2">
        <v>2249000</v>
      </c>
      <c r="E999" s="24">
        <f t="shared" si="18"/>
        <v>102.60036496350364</v>
      </c>
    </row>
    <row r="1000" spans="1:5" x14ac:dyDescent="0.2">
      <c r="A1000" s="16" t="s">
        <v>358</v>
      </c>
      <c r="B1000" s="16"/>
      <c r="C1000" s="17">
        <v>950000</v>
      </c>
      <c r="D1000" s="17">
        <v>893000</v>
      </c>
      <c r="E1000" s="30">
        <f t="shared" si="18"/>
        <v>94</v>
      </c>
    </row>
    <row r="1001" spans="1:5" x14ac:dyDescent="0.2">
      <c r="A1001" s="10" t="s">
        <v>210</v>
      </c>
      <c r="B1001" s="10"/>
      <c r="C1001" s="11">
        <v>950000</v>
      </c>
      <c r="D1001" s="11">
        <v>893000</v>
      </c>
      <c r="E1001" s="31">
        <f t="shared" si="18"/>
        <v>94</v>
      </c>
    </row>
    <row r="1002" spans="1:5" x14ac:dyDescent="0.2">
      <c r="A1002" s="1" t="s">
        <v>84</v>
      </c>
      <c r="B1002" s="1" t="s">
        <v>85</v>
      </c>
      <c r="C1002" s="3">
        <v>950000</v>
      </c>
      <c r="D1002" s="3">
        <v>893000</v>
      </c>
      <c r="E1002" s="25">
        <f t="shared" si="18"/>
        <v>94</v>
      </c>
    </row>
    <row r="1003" spans="1:5" x14ac:dyDescent="0.2">
      <c r="A1003" s="1" t="s">
        <v>118</v>
      </c>
      <c r="B1003" s="1" t="s">
        <v>119</v>
      </c>
      <c r="C1003" s="3">
        <v>950000</v>
      </c>
      <c r="D1003" s="3">
        <v>893000</v>
      </c>
      <c r="E1003" s="25">
        <f t="shared" si="18"/>
        <v>94</v>
      </c>
    </row>
    <row r="1004" spans="1:5" x14ac:dyDescent="0.2">
      <c r="A1004" t="s">
        <v>120</v>
      </c>
      <c r="B1004" t="s">
        <v>121</v>
      </c>
      <c r="C1004" s="2">
        <v>950000</v>
      </c>
      <c r="D1004" s="2">
        <v>893000</v>
      </c>
      <c r="E1004" s="24">
        <f t="shared" si="18"/>
        <v>94</v>
      </c>
    </row>
    <row r="1005" spans="1:5" x14ac:dyDescent="0.2">
      <c r="A1005" s="14" t="s">
        <v>359</v>
      </c>
      <c r="B1005" s="14"/>
      <c r="C1005" s="15">
        <v>985000</v>
      </c>
      <c r="D1005" s="15">
        <v>1210500</v>
      </c>
      <c r="E1005" s="29">
        <f t="shared" si="18"/>
        <v>122.89340101522843</v>
      </c>
    </row>
    <row r="1006" spans="1:5" x14ac:dyDescent="0.2">
      <c r="A1006" s="16" t="s">
        <v>360</v>
      </c>
      <c r="B1006" s="16"/>
      <c r="C1006" s="17">
        <v>985000</v>
      </c>
      <c r="D1006" s="17">
        <v>1010500</v>
      </c>
      <c r="E1006" s="30">
        <f t="shared" si="18"/>
        <v>102.58883248730966</v>
      </c>
    </row>
    <row r="1007" spans="1:5" x14ac:dyDescent="0.2">
      <c r="A1007" s="10" t="s">
        <v>209</v>
      </c>
      <c r="B1007" s="10"/>
      <c r="C1007" s="11">
        <v>985000</v>
      </c>
      <c r="D1007" s="11">
        <v>1010500</v>
      </c>
      <c r="E1007" s="31">
        <f t="shared" si="18"/>
        <v>102.58883248730966</v>
      </c>
    </row>
    <row r="1008" spans="1:5" x14ac:dyDescent="0.2">
      <c r="A1008" s="1" t="s">
        <v>84</v>
      </c>
      <c r="B1008" s="1" t="s">
        <v>85</v>
      </c>
      <c r="C1008" s="3">
        <v>985000</v>
      </c>
      <c r="D1008" s="3">
        <v>1010500</v>
      </c>
      <c r="E1008" s="25">
        <f t="shared" si="18"/>
        <v>102.58883248730966</v>
      </c>
    </row>
    <row r="1009" spans="1:5" x14ac:dyDescent="0.2">
      <c r="A1009" s="1" t="s">
        <v>94</v>
      </c>
      <c r="B1009" s="1" t="s">
        <v>95</v>
      </c>
      <c r="C1009" s="3">
        <v>120000</v>
      </c>
      <c r="D1009" s="3">
        <v>100000</v>
      </c>
      <c r="E1009" s="25">
        <f t="shared" si="18"/>
        <v>83.333333333333343</v>
      </c>
    </row>
    <row r="1010" spans="1:5" x14ac:dyDescent="0.2">
      <c r="A1010" t="s">
        <v>104</v>
      </c>
      <c r="B1010" t="s">
        <v>105</v>
      </c>
      <c r="C1010" s="2">
        <v>120000</v>
      </c>
      <c r="D1010" s="2">
        <v>100000</v>
      </c>
      <c r="E1010" s="24">
        <f t="shared" si="18"/>
        <v>83.333333333333343</v>
      </c>
    </row>
    <row r="1011" spans="1:5" x14ac:dyDescent="0.2">
      <c r="A1011" s="1" t="s">
        <v>125</v>
      </c>
      <c r="B1011" s="1" t="s">
        <v>126</v>
      </c>
      <c r="C1011" s="3">
        <v>710000</v>
      </c>
      <c r="D1011" s="3">
        <v>630500</v>
      </c>
      <c r="E1011" s="25">
        <f t="shared" si="18"/>
        <v>88.802816901408448</v>
      </c>
    </row>
    <row r="1012" spans="1:5" x14ac:dyDescent="0.2">
      <c r="A1012" t="s">
        <v>127</v>
      </c>
      <c r="B1012" t="s">
        <v>128</v>
      </c>
      <c r="C1012" s="2">
        <v>710000</v>
      </c>
      <c r="D1012" s="2">
        <v>630500</v>
      </c>
      <c r="E1012" s="24">
        <f t="shared" si="18"/>
        <v>88.802816901408448</v>
      </c>
    </row>
    <row r="1013" spans="1:5" x14ac:dyDescent="0.2">
      <c r="A1013" s="1" t="s">
        <v>129</v>
      </c>
      <c r="B1013" s="1" t="s">
        <v>130</v>
      </c>
      <c r="C1013" s="3">
        <v>155000</v>
      </c>
      <c r="D1013" s="3">
        <v>280000</v>
      </c>
      <c r="E1013" s="25">
        <f t="shared" si="18"/>
        <v>180.64516129032256</v>
      </c>
    </row>
    <row r="1014" spans="1:5" x14ac:dyDescent="0.2">
      <c r="A1014" t="s">
        <v>131</v>
      </c>
      <c r="B1014" t="s">
        <v>132</v>
      </c>
      <c r="C1014" s="2">
        <v>155000</v>
      </c>
      <c r="D1014" s="2">
        <v>155000</v>
      </c>
      <c r="E1014" s="24">
        <f t="shared" si="18"/>
        <v>100</v>
      </c>
    </row>
    <row r="1015" spans="1:5" x14ac:dyDescent="0.2">
      <c r="A1015" t="s">
        <v>133</v>
      </c>
      <c r="B1015" t="s">
        <v>134</v>
      </c>
      <c r="C1015" s="2">
        <v>0</v>
      </c>
      <c r="D1015" s="2">
        <v>125000</v>
      </c>
    </row>
    <row r="1016" spans="1:5" x14ac:dyDescent="0.2">
      <c r="A1016" s="234" t="s">
        <v>475</v>
      </c>
      <c r="B1016" s="234"/>
      <c r="C1016" s="17">
        <v>0</v>
      </c>
      <c r="D1016" s="17">
        <v>200000</v>
      </c>
      <c r="E1016" s="30"/>
    </row>
    <row r="1017" spans="1:5" x14ac:dyDescent="0.2">
      <c r="A1017" s="10" t="s">
        <v>209</v>
      </c>
      <c r="B1017" s="10"/>
      <c r="C1017" s="11">
        <v>0</v>
      </c>
      <c r="D1017" s="11">
        <v>200000</v>
      </c>
      <c r="E1017" s="31"/>
    </row>
    <row r="1018" spans="1:5" x14ac:dyDescent="0.2">
      <c r="A1018" s="1" t="s">
        <v>84</v>
      </c>
      <c r="B1018" s="1" t="s">
        <v>85</v>
      </c>
      <c r="C1018" s="3">
        <v>0</v>
      </c>
      <c r="D1018" s="3">
        <v>200000</v>
      </c>
      <c r="E1018" s="25"/>
    </row>
    <row r="1019" spans="1:5" x14ac:dyDescent="0.2">
      <c r="A1019" s="68">
        <v>38</v>
      </c>
      <c r="B1019" s="1" t="s">
        <v>130</v>
      </c>
      <c r="C1019" s="3">
        <v>0</v>
      </c>
      <c r="D1019" s="3">
        <v>200000</v>
      </c>
      <c r="E1019" s="25"/>
    </row>
    <row r="1020" spans="1:5" x14ac:dyDescent="0.2">
      <c r="A1020" s="43">
        <v>382</v>
      </c>
      <c r="B1020" t="s">
        <v>134</v>
      </c>
      <c r="C1020" s="2">
        <v>0</v>
      </c>
      <c r="D1020" s="2">
        <v>200000</v>
      </c>
    </row>
    <row r="1021" spans="1:5" x14ac:dyDescent="0.2">
      <c r="A1021" s="8" t="s">
        <v>361</v>
      </c>
      <c r="B1021" s="8"/>
      <c r="C1021" s="9">
        <v>2155000</v>
      </c>
      <c r="D1021" s="9">
        <v>2185000</v>
      </c>
      <c r="E1021" s="27">
        <f t="shared" si="18"/>
        <v>101.39211136890951</v>
      </c>
    </row>
    <row r="1022" spans="1:5" x14ac:dyDescent="0.2">
      <c r="A1022" s="12" t="s">
        <v>362</v>
      </c>
      <c r="B1022" s="12"/>
      <c r="C1022" s="13">
        <v>2155000</v>
      </c>
      <c r="D1022" s="13">
        <v>2185000</v>
      </c>
      <c r="E1022" s="28">
        <f t="shared" si="18"/>
        <v>101.39211136890951</v>
      </c>
    </row>
    <row r="1023" spans="1:5" x14ac:dyDescent="0.2">
      <c r="A1023" s="14" t="s">
        <v>363</v>
      </c>
      <c r="B1023" s="14"/>
      <c r="C1023" s="15">
        <v>2155000</v>
      </c>
      <c r="D1023" s="15">
        <v>2185000</v>
      </c>
      <c r="E1023" s="29">
        <f t="shared" si="18"/>
        <v>101.39211136890951</v>
      </c>
    </row>
    <row r="1024" spans="1:5" x14ac:dyDescent="0.2">
      <c r="A1024" s="16" t="s">
        <v>364</v>
      </c>
      <c r="B1024" s="16"/>
      <c r="C1024" s="17">
        <v>2155000</v>
      </c>
      <c r="D1024" s="17">
        <v>2185000</v>
      </c>
      <c r="E1024" s="30">
        <f t="shared" si="18"/>
        <v>101.39211136890951</v>
      </c>
    </row>
    <row r="1025" spans="1:5" x14ac:dyDescent="0.2">
      <c r="A1025" s="10" t="s">
        <v>209</v>
      </c>
      <c r="B1025" s="10"/>
      <c r="C1025" s="11">
        <v>2155000</v>
      </c>
      <c r="D1025" s="11">
        <v>2185000</v>
      </c>
      <c r="E1025" s="31">
        <f t="shared" si="18"/>
        <v>101.39211136890951</v>
      </c>
    </row>
    <row r="1026" spans="1:5" x14ac:dyDescent="0.2">
      <c r="A1026" s="1" t="s">
        <v>84</v>
      </c>
      <c r="B1026" s="1" t="s">
        <v>85</v>
      </c>
      <c r="C1026" s="3">
        <v>2155000</v>
      </c>
      <c r="D1026" s="3">
        <v>2185000</v>
      </c>
      <c r="E1026" s="25">
        <f t="shared" si="18"/>
        <v>101.39211136890951</v>
      </c>
    </row>
    <row r="1027" spans="1:5" x14ac:dyDescent="0.2">
      <c r="A1027" s="1" t="s">
        <v>94</v>
      </c>
      <c r="B1027" s="1" t="s">
        <v>95</v>
      </c>
      <c r="C1027" s="3">
        <v>150000</v>
      </c>
      <c r="D1027" s="3">
        <v>170000</v>
      </c>
      <c r="E1027" s="25">
        <f t="shared" si="18"/>
        <v>113.33333333333333</v>
      </c>
    </row>
    <row r="1028" spans="1:5" x14ac:dyDescent="0.2">
      <c r="A1028" t="s">
        <v>100</v>
      </c>
      <c r="B1028" t="s">
        <v>101</v>
      </c>
      <c r="C1028" s="2">
        <v>140000</v>
      </c>
      <c r="D1028" s="2">
        <v>160000</v>
      </c>
      <c r="E1028" s="24">
        <f t="shared" si="18"/>
        <v>114.28571428571428</v>
      </c>
    </row>
    <row r="1029" spans="1:5" x14ac:dyDescent="0.2">
      <c r="A1029" t="s">
        <v>104</v>
      </c>
      <c r="B1029" t="s">
        <v>105</v>
      </c>
      <c r="C1029" s="2">
        <v>10000</v>
      </c>
      <c r="D1029" s="2">
        <v>10000</v>
      </c>
      <c r="E1029" s="24">
        <f t="shared" si="18"/>
        <v>100</v>
      </c>
    </row>
    <row r="1030" spans="1:5" x14ac:dyDescent="0.2">
      <c r="A1030" s="1" t="s">
        <v>129</v>
      </c>
      <c r="B1030" s="1" t="s">
        <v>130</v>
      </c>
      <c r="C1030" s="3">
        <v>2005000</v>
      </c>
      <c r="D1030" s="3">
        <v>2015000</v>
      </c>
      <c r="E1030" s="25">
        <f t="shared" si="18"/>
        <v>100.49875311720697</v>
      </c>
    </row>
    <row r="1031" spans="1:5" x14ac:dyDescent="0.2">
      <c r="A1031" t="s">
        <v>131</v>
      </c>
      <c r="B1031" t="s">
        <v>132</v>
      </c>
      <c r="C1031" s="2">
        <v>1870000</v>
      </c>
      <c r="D1031" s="2">
        <v>1880000</v>
      </c>
      <c r="E1031" s="24">
        <f t="shared" si="18"/>
        <v>100.53475935828877</v>
      </c>
    </row>
    <row r="1032" spans="1:5" x14ac:dyDescent="0.2">
      <c r="A1032" t="s">
        <v>133</v>
      </c>
      <c r="B1032" t="s">
        <v>134</v>
      </c>
      <c r="C1032" s="2">
        <v>135000</v>
      </c>
      <c r="D1032" s="2">
        <v>135000</v>
      </c>
      <c r="E1032" s="24">
        <f t="shared" si="18"/>
        <v>100</v>
      </c>
    </row>
    <row r="1033" spans="1:5" x14ac:dyDescent="0.2">
      <c r="A1033" s="6" t="s">
        <v>365</v>
      </c>
      <c r="B1033" s="6"/>
      <c r="C1033" s="4">
        <v>133232023.34</v>
      </c>
      <c r="D1033" s="4">
        <v>141693127.38</v>
      </c>
      <c r="E1033" s="26">
        <f t="shared" si="18"/>
        <v>106.35065341491345</v>
      </c>
    </row>
    <row r="1034" spans="1:5" x14ac:dyDescent="0.2">
      <c r="A1034" s="8" t="s">
        <v>366</v>
      </c>
      <c r="B1034" s="8"/>
      <c r="C1034" s="9">
        <v>966400</v>
      </c>
      <c r="D1034" s="9">
        <v>934200</v>
      </c>
      <c r="E1034" s="27">
        <f t="shared" si="18"/>
        <v>96.668046357615893</v>
      </c>
    </row>
    <row r="1035" spans="1:5" x14ac:dyDescent="0.2">
      <c r="A1035" s="12" t="s">
        <v>234</v>
      </c>
      <c r="B1035" s="12"/>
      <c r="C1035" s="13">
        <v>966400</v>
      </c>
      <c r="D1035" s="13">
        <v>934200</v>
      </c>
      <c r="E1035" s="28">
        <f t="shared" si="18"/>
        <v>96.668046357615893</v>
      </c>
    </row>
    <row r="1036" spans="1:5" x14ac:dyDescent="0.2">
      <c r="A1036" s="14" t="s">
        <v>235</v>
      </c>
      <c r="B1036" s="14"/>
      <c r="C1036" s="15">
        <v>966400</v>
      </c>
      <c r="D1036" s="15">
        <v>934200</v>
      </c>
      <c r="E1036" s="29">
        <f t="shared" si="18"/>
        <v>96.668046357615893</v>
      </c>
    </row>
    <row r="1037" spans="1:5" x14ac:dyDescent="0.2">
      <c r="A1037" s="16" t="s">
        <v>367</v>
      </c>
      <c r="B1037" s="16"/>
      <c r="C1037" s="17">
        <v>953400</v>
      </c>
      <c r="D1037" s="17">
        <v>921200</v>
      </c>
      <c r="E1037" s="30">
        <f t="shared" si="18"/>
        <v>96.622613803230536</v>
      </c>
    </row>
    <row r="1038" spans="1:5" x14ac:dyDescent="0.2">
      <c r="A1038" s="10" t="s">
        <v>209</v>
      </c>
      <c r="B1038" s="10"/>
      <c r="C1038" s="11">
        <v>943400</v>
      </c>
      <c r="D1038" s="11">
        <v>920900</v>
      </c>
      <c r="E1038" s="31">
        <f t="shared" si="18"/>
        <v>97.615009539961832</v>
      </c>
    </row>
    <row r="1039" spans="1:5" x14ac:dyDescent="0.2">
      <c r="A1039" s="1" t="s">
        <v>84</v>
      </c>
      <c r="B1039" s="1" t="s">
        <v>85</v>
      </c>
      <c r="C1039" s="3">
        <v>943400</v>
      </c>
      <c r="D1039" s="3">
        <v>920900</v>
      </c>
      <c r="E1039" s="25">
        <f t="shared" si="18"/>
        <v>97.615009539961832</v>
      </c>
    </row>
    <row r="1040" spans="1:5" x14ac:dyDescent="0.2">
      <c r="A1040" s="1" t="s">
        <v>86</v>
      </c>
      <c r="B1040" s="1" t="s">
        <v>87</v>
      </c>
      <c r="C1040" s="3">
        <v>778600</v>
      </c>
      <c r="D1040" s="3">
        <v>751400</v>
      </c>
      <c r="E1040" s="25">
        <f t="shared" si="18"/>
        <v>96.506550218340621</v>
      </c>
    </row>
    <row r="1041" spans="1:5" x14ac:dyDescent="0.2">
      <c r="A1041" t="s">
        <v>88</v>
      </c>
      <c r="B1041" t="s">
        <v>89</v>
      </c>
      <c r="C1041" s="2">
        <v>595000</v>
      </c>
      <c r="D1041" s="2">
        <v>550000</v>
      </c>
      <c r="E1041" s="24">
        <f t="shared" si="18"/>
        <v>92.436974789915965</v>
      </c>
    </row>
    <row r="1042" spans="1:5" x14ac:dyDescent="0.2">
      <c r="A1042" t="s">
        <v>90</v>
      </c>
      <c r="B1042" t="s">
        <v>91</v>
      </c>
      <c r="C1042" s="2">
        <v>78600</v>
      </c>
      <c r="D1042" s="2">
        <v>110600</v>
      </c>
      <c r="E1042" s="24">
        <f t="shared" si="18"/>
        <v>140.71246819338424</v>
      </c>
    </row>
    <row r="1043" spans="1:5" x14ac:dyDescent="0.2">
      <c r="A1043" t="s">
        <v>92</v>
      </c>
      <c r="B1043" t="s">
        <v>93</v>
      </c>
      <c r="C1043" s="2">
        <v>105000</v>
      </c>
      <c r="D1043" s="2">
        <v>90800</v>
      </c>
      <c r="E1043" s="24">
        <f t="shared" si="18"/>
        <v>86.476190476190467</v>
      </c>
    </row>
    <row r="1044" spans="1:5" x14ac:dyDescent="0.2">
      <c r="A1044" s="1" t="s">
        <v>94</v>
      </c>
      <c r="B1044" s="1" t="s">
        <v>95</v>
      </c>
      <c r="C1044" s="3">
        <v>164800</v>
      </c>
      <c r="D1044" s="3">
        <v>169500</v>
      </c>
      <c r="E1044" s="25">
        <f t="shared" si="18"/>
        <v>102.85194174757282</v>
      </c>
    </row>
    <row r="1045" spans="1:5" x14ac:dyDescent="0.2">
      <c r="A1045" t="s">
        <v>96</v>
      </c>
      <c r="B1045" t="s">
        <v>97</v>
      </c>
      <c r="C1045" s="2">
        <v>42500</v>
      </c>
      <c r="D1045" s="2">
        <v>52500</v>
      </c>
      <c r="E1045" s="24">
        <f t="shared" si="18"/>
        <v>123.52941176470588</v>
      </c>
    </row>
    <row r="1046" spans="1:5" x14ac:dyDescent="0.2">
      <c r="A1046" t="s">
        <v>98</v>
      </c>
      <c r="B1046" t="s">
        <v>99</v>
      </c>
      <c r="C1046" s="2">
        <v>27000</v>
      </c>
      <c r="D1046" s="2">
        <v>25000</v>
      </c>
      <c r="E1046" s="24">
        <f t="shared" si="18"/>
        <v>92.592592592592595</v>
      </c>
    </row>
    <row r="1047" spans="1:5" x14ac:dyDescent="0.2">
      <c r="A1047" t="s">
        <v>100</v>
      </c>
      <c r="B1047" t="s">
        <v>101</v>
      </c>
      <c r="C1047" s="2">
        <v>83000</v>
      </c>
      <c r="D1047" s="2">
        <v>84000</v>
      </c>
      <c r="E1047" s="24">
        <f t="shared" si="18"/>
        <v>101.20481927710843</v>
      </c>
    </row>
    <row r="1048" spans="1:5" x14ac:dyDescent="0.2">
      <c r="A1048" t="s">
        <v>102</v>
      </c>
      <c r="B1048" t="s">
        <v>103</v>
      </c>
      <c r="C1048" s="2">
        <v>5000</v>
      </c>
      <c r="D1048" s="2">
        <v>700</v>
      </c>
      <c r="E1048" s="24">
        <f t="shared" si="18"/>
        <v>14.000000000000002</v>
      </c>
    </row>
    <row r="1049" spans="1:5" x14ac:dyDescent="0.2">
      <c r="A1049" t="s">
        <v>104</v>
      </c>
      <c r="B1049" t="s">
        <v>105</v>
      </c>
      <c r="C1049" s="2">
        <v>7300</v>
      </c>
      <c r="D1049" s="2">
        <v>7300</v>
      </c>
      <c r="E1049" s="24">
        <f t="shared" si="18"/>
        <v>100</v>
      </c>
    </row>
    <row r="1050" spans="1:5" x14ac:dyDescent="0.2">
      <c r="A1050" s="10" t="s">
        <v>219</v>
      </c>
      <c r="B1050" s="10"/>
      <c r="C1050" s="11">
        <v>10000</v>
      </c>
      <c r="D1050" s="11">
        <v>300</v>
      </c>
      <c r="E1050" s="31">
        <f t="shared" ref="E1050:E1100" si="19">SUM(D1050/C1050)*100</f>
        <v>3</v>
      </c>
    </row>
    <row r="1051" spans="1:5" x14ac:dyDescent="0.2">
      <c r="A1051" s="1" t="s">
        <v>84</v>
      </c>
      <c r="B1051" s="1" t="s">
        <v>85</v>
      </c>
      <c r="C1051" s="3">
        <v>10000</v>
      </c>
      <c r="D1051" s="3">
        <v>300</v>
      </c>
      <c r="E1051" s="25">
        <f t="shared" si="19"/>
        <v>3</v>
      </c>
    </row>
    <row r="1052" spans="1:5" x14ac:dyDescent="0.2">
      <c r="A1052" s="1" t="s">
        <v>94</v>
      </c>
      <c r="B1052" s="1" t="s">
        <v>95</v>
      </c>
      <c r="C1052" s="3">
        <v>10000</v>
      </c>
      <c r="D1052" s="3">
        <v>300</v>
      </c>
      <c r="E1052" s="25">
        <f t="shared" si="19"/>
        <v>3</v>
      </c>
    </row>
    <row r="1053" spans="1:5" x14ac:dyDescent="0.2">
      <c r="A1053" t="s">
        <v>102</v>
      </c>
      <c r="B1053" t="s">
        <v>103</v>
      </c>
      <c r="C1053" s="2">
        <v>10000</v>
      </c>
      <c r="D1053" s="2">
        <v>300</v>
      </c>
      <c r="E1053" s="24">
        <f t="shared" si="19"/>
        <v>3</v>
      </c>
    </row>
    <row r="1054" spans="1:5" x14ac:dyDescent="0.2">
      <c r="A1054" s="16" t="s">
        <v>368</v>
      </c>
      <c r="B1054" s="16"/>
      <c r="C1054" s="17">
        <v>13000</v>
      </c>
      <c r="D1054" s="17">
        <v>13000</v>
      </c>
      <c r="E1054" s="30">
        <f t="shared" si="19"/>
        <v>100</v>
      </c>
    </row>
    <row r="1055" spans="1:5" x14ac:dyDescent="0.2">
      <c r="A1055" s="10" t="s">
        <v>209</v>
      </c>
      <c r="B1055" s="10"/>
      <c r="C1055" s="11">
        <v>13000</v>
      </c>
      <c r="D1055" s="11">
        <v>13000</v>
      </c>
      <c r="E1055" s="31">
        <f t="shared" si="19"/>
        <v>100</v>
      </c>
    </row>
    <row r="1056" spans="1:5" x14ac:dyDescent="0.2">
      <c r="A1056" s="1" t="s">
        <v>141</v>
      </c>
      <c r="B1056" s="1" t="s">
        <v>142</v>
      </c>
      <c r="C1056" s="3">
        <v>13000</v>
      </c>
      <c r="D1056" s="3">
        <v>13000</v>
      </c>
      <c r="E1056" s="25">
        <f t="shared" si="19"/>
        <v>100</v>
      </c>
    </row>
    <row r="1057" spans="1:5" x14ac:dyDescent="0.2">
      <c r="A1057" s="1" t="s">
        <v>147</v>
      </c>
      <c r="B1057" s="1" t="s">
        <v>148</v>
      </c>
      <c r="C1057" s="3">
        <v>13000</v>
      </c>
      <c r="D1057" s="3">
        <v>13000</v>
      </c>
      <c r="E1057" s="25">
        <f t="shared" si="19"/>
        <v>100</v>
      </c>
    </row>
    <row r="1058" spans="1:5" x14ac:dyDescent="0.2">
      <c r="A1058" t="s">
        <v>151</v>
      </c>
      <c r="B1058" t="s">
        <v>152</v>
      </c>
      <c r="C1058" s="2">
        <v>13000</v>
      </c>
      <c r="D1058" s="2">
        <v>13000</v>
      </c>
      <c r="E1058" s="24">
        <f t="shared" si="19"/>
        <v>100</v>
      </c>
    </row>
    <row r="1059" spans="1:5" x14ac:dyDescent="0.2">
      <c r="A1059" s="8" t="s">
        <v>369</v>
      </c>
      <c r="B1059" s="8"/>
      <c r="C1059" s="9">
        <v>125850623.34</v>
      </c>
      <c r="D1059" s="9">
        <v>136622427.38</v>
      </c>
      <c r="E1059" s="27">
        <f t="shared" si="19"/>
        <v>108.559198003254</v>
      </c>
    </row>
    <row r="1060" spans="1:5" x14ac:dyDescent="0.2">
      <c r="A1060" s="12" t="s">
        <v>370</v>
      </c>
      <c r="B1060" s="12"/>
      <c r="C1060" s="13">
        <v>125850623.34</v>
      </c>
      <c r="D1060" s="13">
        <v>136622427.38</v>
      </c>
      <c r="E1060" s="28">
        <f t="shared" si="19"/>
        <v>108.559198003254</v>
      </c>
    </row>
    <row r="1061" spans="1:5" x14ac:dyDescent="0.2">
      <c r="A1061" s="14" t="s">
        <v>371</v>
      </c>
      <c r="B1061" s="14"/>
      <c r="C1061" s="15">
        <v>29813207</v>
      </c>
      <c r="D1061" s="15">
        <v>29813207</v>
      </c>
      <c r="E1061" s="29">
        <f t="shared" si="19"/>
        <v>100</v>
      </c>
    </row>
    <row r="1062" spans="1:5" x14ac:dyDescent="0.2">
      <c r="A1062" s="16" t="s">
        <v>372</v>
      </c>
      <c r="B1062" s="16"/>
      <c r="C1062" s="17">
        <v>25097457</v>
      </c>
      <c r="D1062" s="17">
        <v>25066474.75</v>
      </c>
      <c r="E1062" s="30">
        <f t="shared" si="19"/>
        <v>99.876552233957412</v>
      </c>
    </row>
    <row r="1063" spans="1:5" x14ac:dyDescent="0.2">
      <c r="A1063" s="10" t="s">
        <v>210</v>
      </c>
      <c r="B1063" s="10"/>
      <c r="C1063" s="11">
        <v>25097457</v>
      </c>
      <c r="D1063" s="11">
        <v>25066474.75</v>
      </c>
      <c r="E1063" s="31">
        <f t="shared" si="19"/>
        <v>99.876552233957412</v>
      </c>
    </row>
    <row r="1064" spans="1:5" x14ac:dyDescent="0.2">
      <c r="A1064" s="1" t="s">
        <v>84</v>
      </c>
      <c r="B1064" s="1" t="s">
        <v>85</v>
      </c>
      <c r="C1064" s="3">
        <v>25097457</v>
      </c>
      <c r="D1064" s="3">
        <v>25066474.75</v>
      </c>
      <c r="E1064" s="25">
        <f t="shared" si="19"/>
        <v>99.876552233957412</v>
      </c>
    </row>
    <row r="1065" spans="1:5" x14ac:dyDescent="0.2">
      <c r="A1065" s="1" t="s">
        <v>94</v>
      </c>
      <c r="B1065" s="1" t="s">
        <v>95</v>
      </c>
      <c r="C1065" s="3">
        <v>24917129</v>
      </c>
      <c r="D1065" s="3">
        <v>24891332.75</v>
      </c>
      <c r="E1065" s="25">
        <f t="shared" si="19"/>
        <v>99.896471820649964</v>
      </c>
    </row>
    <row r="1066" spans="1:5" x14ac:dyDescent="0.2">
      <c r="A1066" t="s">
        <v>96</v>
      </c>
      <c r="B1066" t="s">
        <v>97</v>
      </c>
      <c r="C1066" s="2">
        <v>1436434</v>
      </c>
      <c r="D1066" s="2">
        <v>1364324.74</v>
      </c>
      <c r="E1066" s="24">
        <f t="shared" si="19"/>
        <v>94.979980980678533</v>
      </c>
    </row>
    <row r="1067" spans="1:5" x14ac:dyDescent="0.2">
      <c r="A1067" t="s">
        <v>98</v>
      </c>
      <c r="B1067" t="s">
        <v>99</v>
      </c>
      <c r="C1067" s="2">
        <v>7331944.4100000001</v>
      </c>
      <c r="D1067" s="2">
        <v>7124226.4100000001</v>
      </c>
      <c r="E1067" s="24">
        <f t="shared" si="19"/>
        <v>97.166945241473812</v>
      </c>
    </row>
    <row r="1068" spans="1:5" x14ac:dyDescent="0.2">
      <c r="A1068" t="s">
        <v>100</v>
      </c>
      <c r="B1068" t="s">
        <v>101</v>
      </c>
      <c r="C1068" s="2">
        <v>15593782</v>
      </c>
      <c r="D1068" s="2">
        <v>15842163.460000001</v>
      </c>
      <c r="E1068" s="24">
        <f t="shared" si="19"/>
        <v>101.59282372935571</v>
      </c>
    </row>
    <row r="1069" spans="1:5" x14ac:dyDescent="0.2">
      <c r="A1069" t="s">
        <v>102</v>
      </c>
      <c r="B1069" t="s">
        <v>103</v>
      </c>
      <c r="C1069" s="2">
        <v>2641.59</v>
      </c>
      <c r="D1069" s="2">
        <v>4825.59</v>
      </c>
      <c r="E1069" s="24">
        <f t="shared" si="19"/>
        <v>182.67747833691072</v>
      </c>
    </row>
    <row r="1070" spans="1:5" x14ac:dyDescent="0.2">
      <c r="A1070" t="s">
        <v>104</v>
      </c>
      <c r="B1070" t="s">
        <v>105</v>
      </c>
      <c r="C1070" s="2">
        <v>552327</v>
      </c>
      <c r="D1070" s="2">
        <v>555792.55000000005</v>
      </c>
      <c r="E1070" s="24">
        <f t="shared" si="19"/>
        <v>100.62744533582462</v>
      </c>
    </row>
    <row r="1071" spans="1:5" x14ac:dyDescent="0.2">
      <c r="A1071" s="1" t="s">
        <v>106</v>
      </c>
      <c r="B1071" s="1" t="s">
        <v>107</v>
      </c>
      <c r="C1071" s="3">
        <v>180328</v>
      </c>
      <c r="D1071" s="3">
        <v>175142</v>
      </c>
      <c r="E1071" s="25">
        <f t="shared" si="19"/>
        <v>97.12412936426955</v>
      </c>
    </row>
    <row r="1072" spans="1:5" x14ac:dyDescent="0.2">
      <c r="A1072" t="s">
        <v>110</v>
      </c>
      <c r="B1072" t="s">
        <v>111</v>
      </c>
      <c r="C1072" s="2">
        <v>180328</v>
      </c>
      <c r="D1072" s="2">
        <v>175142</v>
      </c>
      <c r="E1072" s="24">
        <f t="shared" si="19"/>
        <v>97.12412936426955</v>
      </c>
    </row>
    <row r="1073" spans="1:5" x14ac:dyDescent="0.2">
      <c r="A1073" s="16" t="s">
        <v>373</v>
      </c>
      <c r="B1073" s="16"/>
      <c r="C1073" s="17">
        <v>3923621</v>
      </c>
      <c r="D1073" s="17">
        <v>3886121</v>
      </c>
      <c r="E1073" s="30">
        <f t="shared" si="19"/>
        <v>99.044250196438441</v>
      </c>
    </row>
    <row r="1074" spans="1:5" x14ac:dyDescent="0.2">
      <c r="A1074" s="10" t="s">
        <v>210</v>
      </c>
      <c r="B1074" s="10"/>
      <c r="C1074" s="11">
        <v>3923621</v>
      </c>
      <c r="D1074" s="11">
        <v>3886121</v>
      </c>
      <c r="E1074" s="31">
        <f t="shared" si="19"/>
        <v>99.044250196438441</v>
      </c>
    </row>
    <row r="1075" spans="1:5" x14ac:dyDescent="0.2">
      <c r="A1075" s="1" t="s">
        <v>84</v>
      </c>
      <c r="B1075" s="1" t="s">
        <v>85</v>
      </c>
      <c r="C1075" s="3">
        <v>300000</v>
      </c>
      <c r="D1075" s="3">
        <v>262500</v>
      </c>
      <c r="E1075" s="25">
        <f t="shared" si="19"/>
        <v>87.5</v>
      </c>
    </row>
    <row r="1076" spans="1:5" x14ac:dyDescent="0.2">
      <c r="A1076" s="1" t="s">
        <v>94</v>
      </c>
      <c r="B1076" s="1" t="s">
        <v>95</v>
      </c>
      <c r="C1076" s="3">
        <v>0</v>
      </c>
      <c r="D1076" s="3">
        <v>3500</v>
      </c>
      <c r="E1076" s="25"/>
    </row>
    <row r="1077" spans="1:5" x14ac:dyDescent="0.2">
      <c r="A1077" t="s">
        <v>100</v>
      </c>
      <c r="B1077" t="s">
        <v>101</v>
      </c>
      <c r="C1077" s="2">
        <v>0</v>
      </c>
      <c r="D1077" s="2">
        <v>3500</v>
      </c>
    </row>
    <row r="1078" spans="1:5" x14ac:dyDescent="0.2">
      <c r="A1078" s="1" t="s">
        <v>106</v>
      </c>
      <c r="B1078" s="1" t="s">
        <v>107</v>
      </c>
      <c r="C1078" s="3">
        <v>300000</v>
      </c>
      <c r="D1078" s="3">
        <v>259000</v>
      </c>
      <c r="E1078" s="25">
        <f t="shared" si="19"/>
        <v>86.333333333333329</v>
      </c>
    </row>
    <row r="1079" spans="1:5" x14ac:dyDescent="0.2">
      <c r="A1079" t="s">
        <v>108</v>
      </c>
      <c r="B1079" t="s">
        <v>109</v>
      </c>
      <c r="C1079" s="2">
        <v>300000</v>
      </c>
      <c r="D1079" s="2">
        <v>259000</v>
      </c>
      <c r="E1079" s="24">
        <f t="shared" si="19"/>
        <v>86.333333333333329</v>
      </c>
    </row>
    <row r="1080" spans="1:5" x14ac:dyDescent="0.2">
      <c r="A1080" s="1" t="s">
        <v>141</v>
      </c>
      <c r="B1080" s="1" t="s">
        <v>142</v>
      </c>
      <c r="C1080" s="3">
        <v>3623621</v>
      </c>
      <c r="D1080" s="3">
        <v>3623621</v>
      </c>
      <c r="E1080" s="25">
        <f t="shared" si="19"/>
        <v>100</v>
      </c>
    </row>
    <row r="1081" spans="1:5" x14ac:dyDescent="0.2">
      <c r="A1081" s="1" t="s">
        <v>147</v>
      </c>
      <c r="B1081" s="1" t="s">
        <v>148</v>
      </c>
      <c r="C1081" s="3">
        <v>3623621</v>
      </c>
      <c r="D1081" s="3">
        <v>3623621</v>
      </c>
      <c r="E1081" s="25">
        <f t="shared" si="19"/>
        <v>100</v>
      </c>
    </row>
    <row r="1082" spans="1:5" x14ac:dyDescent="0.2">
      <c r="A1082" t="s">
        <v>149</v>
      </c>
      <c r="B1082" t="s">
        <v>150</v>
      </c>
      <c r="C1082" s="2">
        <v>3623621</v>
      </c>
      <c r="D1082" s="2">
        <v>3623621</v>
      </c>
      <c r="E1082" s="24">
        <f t="shared" si="19"/>
        <v>100</v>
      </c>
    </row>
    <row r="1083" spans="1:5" x14ac:dyDescent="0.2">
      <c r="A1083" s="16" t="s">
        <v>374</v>
      </c>
      <c r="B1083" s="16"/>
      <c r="C1083" s="17">
        <v>792129</v>
      </c>
      <c r="D1083" s="17">
        <v>860611.25</v>
      </c>
      <c r="E1083" s="30">
        <f t="shared" si="19"/>
        <v>108.64534059477687</v>
      </c>
    </row>
    <row r="1084" spans="1:5" x14ac:dyDescent="0.2">
      <c r="A1084" s="10" t="s">
        <v>210</v>
      </c>
      <c r="B1084" s="10"/>
      <c r="C1084" s="11">
        <v>792129</v>
      </c>
      <c r="D1084" s="11">
        <v>860611.25</v>
      </c>
      <c r="E1084" s="31">
        <f t="shared" si="19"/>
        <v>108.64534059477687</v>
      </c>
    </row>
    <row r="1085" spans="1:5" x14ac:dyDescent="0.2">
      <c r="A1085" s="1" t="s">
        <v>141</v>
      </c>
      <c r="B1085" s="1" t="s">
        <v>142</v>
      </c>
      <c r="C1085" s="3">
        <v>792129</v>
      </c>
      <c r="D1085" s="3">
        <v>860611.25</v>
      </c>
      <c r="E1085" s="25">
        <f t="shared" si="19"/>
        <v>108.64534059477687</v>
      </c>
    </row>
    <row r="1086" spans="1:5" x14ac:dyDescent="0.2">
      <c r="A1086" s="1" t="s">
        <v>147</v>
      </c>
      <c r="B1086" s="1" t="s">
        <v>148</v>
      </c>
      <c r="C1086" s="3">
        <v>792129</v>
      </c>
      <c r="D1086" s="3">
        <v>860611.25</v>
      </c>
      <c r="E1086" s="25">
        <f t="shared" si="19"/>
        <v>108.64534059477687</v>
      </c>
    </row>
    <row r="1087" spans="1:5" x14ac:dyDescent="0.2">
      <c r="A1087" t="s">
        <v>151</v>
      </c>
      <c r="B1087" t="s">
        <v>152</v>
      </c>
      <c r="C1087" s="2">
        <v>687942</v>
      </c>
      <c r="D1087" s="2">
        <v>770015.82</v>
      </c>
      <c r="E1087" s="24">
        <f t="shared" si="19"/>
        <v>111.93034005773741</v>
      </c>
    </row>
    <row r="1088" spans="1:5" x14ac:dyDescent="0.2">
      <c r="A1088" t="s">
        <v>155</v>
      </c>
      <c r="B1088" t="s">
        <v>156</v>
      </c>
      <c r="C1088" s="2">
        <v>99187</v>
      </c>
      <c r="D1088" s="2">
        <v>85595.43</v>
      </c>
      <c r="E1088" s="24">
        <f t="shared" si="19"/>
        <v>86.297024811719268</v>
      </c>
    </row>
    <row r="1089" spans="1:5" x14ac:dyDescent="0.2">
      <c r="A1089" t="s">
        <v>157</v>
      </c>
      <c r="B1089" t="s">
        <v>158</v>
      </c>
      <c r="C1089" s="2">
        <v>5000</v>
      </c>
      <c r="D1089" s="2">
        <v>5000</v>
      </c>
      <c r="E1089" s="24">
        <f t="shared" si="19"/>
        <v>100</v>
      </c>
    </row>
    <row r="1090" spans="1:5" x14ac:dyDescent="0.2">
      <c r="A1090" s="14" t="s">
        <v>375</v>
      </c>
      <c r="B1090" s="14"/>
      <c r="C1090" s="15">
        <v>9696156</v>
      </c>
      <c r="D1090" s="15">
        <v>9696156</v>
      </c>
      <c r="E1090" s="29">
        <f t="shared" si="19"/>
        <v>100</v>
      </c>
    </row>
    <row r="1091" spans="1:5" x14ac:dyDescent="0.2">
      <c r="A1091" s="16" t="s">
        <v>376</v>
      </c>
      <c r="B1091" s="16"/>
      <c r="C1091" s="17">
        <v>9438137</v>
      </c>
      <c r="D1091" s="17">
        <v>9435137</v>
      </c>
      <c r="E1091" s="30">
        <f t="shared" si="19"/>
        <v>99.96821406597509</v>
      </c>
    </row>
    <row r="1092" spans="1:5" x14ac:dyDescent="0.2">
      <c r="A1092" s="10" t="s">
        <v>210</v>
      </c>
      <c r="B1092" s="10"/>
      <c r="C1092" s="11">
        <v>9438137</v>
      </c>
      <c r="D1092" s="11">
        <v>9435137</v>
      </c>
      <c r="E1092" s="31">
        <f t="shared" si="19"/>
        <v>99.96821406597509</v>
      </c>
    </row>
    <row r="1093" spans="1:5" x14ac:dyDescent="0.2">
      <c r="A1093" s="1" t="s">
        <v>84</v>
      </c>
      <c r="B1093" s="1" t="s">
        <v>85</v>
      </c>
      <c r="C1093" s="3">
        <v>9438137</v>
      </c>
      <c r="D1093" s="3">
        <v>9435137</v>
      </c>
      <c r="E1093" s="25">
        <f t="shared" si="19"/>
        <v>99.96821406597509</v>
      </c>
    </row>
    <row r="1094" spans="1:5" x14ac:dyDescent="0.2">
      <c r="A1094" s="1" t="s">
        <v>94</v>
      </c>
      <c r="B1094" s="1" t="s">
        <v>95</v>
      </c>
      <c r="C1094" s="3">
        <v>9390277</v>
      </c>
      <c r="D1094" s="3">
        <v>9386354.8000000007</v>
      </c>
      <c r="E1094" s="25">
        <f t="shared" si="19"/>
        <v>99.958231264104356</v>
      </c>
    </row>
    <row r="1095" spans="1:5" x14ac:dyDescent="0.2">
      <c r="A1095" t="s">
        <v>96</v>
      </c>
      <c r="B1095" t="s">
        <v>97</v>
      </c>
      <c r="C1095" s="2">
        <v>4597136</v>
      </c>
      <c r="D1095" s="2">
        <v>4431266</v>
      </c>
      <c r="E1095" s="24">
        <f t="shared" si="19"/>
        <v>96.391883990380094</v>
      </c>
    </row>
    <row r="1096" spans="1:5" x14ac:dyDescent="0.2">
      <c r="A1096" t="s">
        <v>98</v>
      </c>
      <c r="B1096" t="s">
        <v>99</v>
      </c>
      <c r="C1096" s="2">
        <v>2892735</v>
      </c>
      <c r="D1096" s="2">
        <v>3026573.8</v>
      </c>
      <c r="E1096" s="24">
        <f t="shared" si="19"/>
        <v>104.62672177022783</v>
      </c>
    </row>
    <row r="1097" spans="1:5" x14ac:dyDescent="0.2">
      <c r="A1097" t="s">
        <v>100</v>
      </c>
      <c r="B1097" t="s">
        <v>101</v>
      </c>
      <c r="C1097" s="2">
        <v>1737250.27</v>
      </c>
      <c r="D1097" s="2">
        <v>1762355.21</v>
      </c>
      <c r="E1097" s="24">
        <f t="shared" si="19"/>
        <v>101.44509633606216</v>
      </c>
    </row>
    <row r="1098" spans="1:5" x14ac:dyDescent="0.2">
      <c r="A1098" t="s">
        <v>104</v>
      </c>
      <c r="B1098" t="s">
        <v>105</v>
      </c>
      <c r="C1098" s="2">
        <v>163155.73000000001</v>
      </c>
      <c r="D1098" s="2">
        <v>166159.79</v>
      </c>
      <c r="E1098" s="24">
        <f t="shared" si="19"/>
        <v>101.84122249338101</v>
      </c>
    </row>
    <row r="1099" spans="1:5" x14ac:dyDescent="0.2">
      <c r="A1099" s="1" t="s">
        <v>106</v>
      </c>
      <c r="B1099" s="1" t="s">
        <v>107</v>
      </c>
      <c r="C1099" s="3">
        <v>47860</v>
      </c>
      <c r="D1099" s="3">
        <v>48782.2</v>
      </c>
      <c r="E1099" s="25">
        <f t="shared" si="19"/>
        <v>101.92687003760969</v>
      </c>
    </row>
    <row r="1100" spans="1:5" x14ac:dyDescent="0.2">
      <c r="A1100" t="s">
        <v>110</v>
      </c>
      <c r="B1100" t="s">
        <v>111</v>
      </c>
      <c r="C1100" s="2">
        <v>47860</v>
      </c>
      <c r="D1100" s="2">
        <v>48782.2</v>
      </c>
      <c r="E1100" s="24">
        <f t="shared" si="19"/>
        <v>101.92687003760969</v>
      </c>
    </row>
    <row r="1101" spans="1:5" x14ac:dyDescent="0.2">
      <c r="A1101" s="16" t="s">
        <v>377</v>
      </c>
      <c r="B1101" s="16"/>
      <c r="C1101" s="17">
        <v>258019</v>
      </c>
      <c r="D1101" s="17">
        <v>261019</v>
      </c>
      <c r="E1101" s="30">
        <f t="shared" ref="E1101:E1140" si="20">SUM(D1101/C1101)*100</f>
        <v>101.1627050721071</v>
      </c>
    </row>
    <row r="1102" spans="1:5" x14ac:dyDescent="0.2">
      <c r="A1102" s="10" t="s">
        <v>210</v>
      </c>
      <c r="B1102" s="10"/>
      <c r="C1102" s="11">
        <v>258019</v>
      </c>
      <c r="D1102" s="11">
        <v>261019</v>
      </c>
      <c r="E1102" s="31">
        <f t="shared" si="20"/>
        <v>101.1627050721071</v>
      </c>
    </row>
    <row r="1103" spans="1:5" x14ac:dyDescent="0.2">
      <c r="A1103" s="1" t="s">
        <v>141</v>
      </c>
      <c r="B1103" s="1" t="s">
        <v>142</v>
      </c>
      <c r="C1103" s="3">
        <v>258019</v>
      </c>
      <c r="D1103" s="3">
        <v>261019</v>
      </c>
      <c r="E1103" s="25">
        <f t="shared" si="20"/>
        <v>101.1627050721071</v>
      </c>
    </row>
    <row r="1104" spans="1:5" x14ac:dyDescent="0.2">
      <c r="A1104" s="1" t="s">
        <v>147</v>
      </c>
      <c r="B1104" s="1" t="s">
        <v>148</v>
      </c>
      <c r="C1104" s="3">
        <v>258019</v>
      </c>
      <c r="D1104" s="3">
        <v>261019</v>
      </c>
      <c r="E1104" s="25">
        <f t="shared" si="20"/>
        <v>101.1627050721071</v>
      </c>
    </row>
    <row r="1105" spans="1:5" x14ac:dyDescent="0.2">
      <c r="A1105" t="s">
        <v>151</v>
      </c>
      <c r="B1105" t="s">
        <v>152</v>
      </c>
      <c r="C1105" s="2">
        <v>244019</v>
      </c>
      <c r="D1105" s="2">
        <v>247019</v>
      </c>
      <c r="E1105" s="24">
        <f t="shared" si="20"/>
        <v>101.22941246378356</v>
      </c>
    </row>
    <row r="1106" spans="1:5" x14ac:dyDescent="0.2">
      <c r="A1106" t="s">
        <v>155</v>
      </c>
      <c r="B1106" t="s">
        <v>156</v>
      </c>
      <c r="C1106" s="2">
        <v>14000</v>
      </c>
      <c r="D1106" s="2">
        <v>14000</v>
      </c>
      <c r="E1106" s="24">
        <f t="shared" si="20"/>
        <v>100</v>
      </c>
    </row>
    <row r="1107" spans="1:5" x14ac:dyDescent="0.2">
      <c r="A1107" s="14" t="s">
        <v>378</v>
      </c>
      <c r="B1107" s="14"/>
      <c r="C1107" s="15">
        <v>1357000</v>
      </c>
      <c r="D1107" s="15">
        <v>1357000</v>
      </c>
      <c r="E1107" s="29">
        <f t="shared" si="20"/>
        <v>100</v>
      </c>
    </row>
    <row r="1108" spans="1:5" x14ac:dyDescent="0.2">
      <c r="A1108" s="16" t="s">
        <v>379</v>
      </c>
      <c r="B1108" s="16"/>
      <c r="C1108" s="17">
        <v>1357000</v>
      </c>
      <c r="D1108" s="17">
        <v>1357000</v>
      </c>
      <c r="E1108" s="30">
        <f t="shared" si="20"/>
        <v>100</v>
      </c>
    </row>
    <row r="1109" spans="1:5" x14ac:dyDescent="0.2">
      <c r="A1109" s="10" t="s">
        <v>210</v>
      </c>
      <c r="B1109" s="10"/>
      <c r="C1109" s="11">
        <v>1357000</v>
      </c>
      <c r="D1109" s="11">
        <v>1357000</v>
      </c>
      <c r="E1109" s="31">
        <f t="shared" si="20"/>
        <v>100</v>
      </c>
    </row>
    <row r="1110" spans="1:5" x14ac:dyDescent="0.2">
      <c r="A1110" s="1" t="s">
        <v>84</v>
      </c>
      <c r="B1110" s="1" t="s">
        <v>85</v>
      </c>
      <c r="C1110" s="3">
        <v>1357000</v>
      </c>
      <c r="D1110" s="3">
        <v>1357000</v>
      </c>
      <c r="E1110" s="25">
        <f t="shared" si="20"/>
        <v>100</v>
      </c>
    </row>
    <row r="1111" spans="1:5" x14ac:dyDescent="0.2">
      <c r="A1111" s="1" t="s">
        <v>94</v>
      </c>
      <c r="B1111" s="1" t="s">
        <v>95</v>
      </c>
      <c r="C1111" s="3">
        <v>1349950</v>
      </c>
      <c r="D1111" s="3">
        <v>1350000</v>
      </c>
      <c r="E1111" s="25">
        <f t="shared" si="20"/>
        <v>100.00370384088299</v>
      </c>
    </row>
    <row r="1112" spans="1:5" x14ac:dyDescent="0.2">
      <c r="A1112" t="s">
        <v>96</v>
      </c>
      <c r="B1112" t="s">
        <v>97</v>
      </c>
      <c r="C1112" s="2">
        <v>106946</v>
      </c>
      <c r="D1112" s="2">
        <v>120246</v>
      </c>
      <c r="E1112" s="24">
        <f t="shared" si="20"/>
        <v>112.43618274643279</v>
      </c>
    </row>
    <row r="1113" spans="1:5" x14ac:dyDescent="0.2">
      <c r="A1113" t="s">
        <v>98</v>
      </c>
      <c r="B1113" t="s">
        <v>99</v>
      </c>
      <c r="C1113" s="2">
        <v>997612</v>
      </c>
      <c r="D1113" s="2">
        <v>991224</v>
      </c>
      <c r="E1113" s="24">
        <f t="shared" si="20"/>
        <v>99.359670894095103</v>
      </c>
    </row>
    <row r="1114" spans="1:5" x14ac:dyDescent="0.2">
      <c r="A1114" t="s">
        <v>100</v>
      </c>
      <c r="B1114" t="s">
        <v>101</v>
      </c>
      <c r="C1114" s="2">
        <v>220142</v>
      </c>
      <c r="D1114" s="2">
        <v>213530</v>
      </c>
      <c r="E1114" s="24">
        <f t="shared" si="20"/>
        <v>96.996484087543493</v>
      </c>
    </row>
    <row r="1115" spans="1:5" x14ac:dyDescent="0.2">
      <c r="A1115" t="s">
        <v>104</v>
      </c>
      <c r="B1115" t="s">
        <v>105</v>
      </c>
      <c r="C1115" s="2">
        <v>25250</v>
      </c>
      <c r="D1115" s="2">
        <v>25000</v>
      </c>
      <c r="E1115" s="24">
        <f t="shared" si="20"/>
        <v>99.009900990099013</v>
      </c>
    </row>
    <row r="1116" spans="1:5" x14ac:dyDescent="0.2">
      <c r="A1116" s="1" t="s">
        <v>106</v>
      </c>
      <c r="B1116" s="1" t="s">
        <v>107</v>
      </c>
      <c r="C1116" s="3">
        <v>7050</v>
      </c>
      <c r="D1116" s="3">
        <v>7000</v>
      </c>
      <c r="E1116" s="25">
        <f t="shared" si="20"/>
        <v>99.290780141843967</v>
      </c>
    </row>
    <row r="1117" spans="1:5" x14ac:dyDescent="0.2">
      <c r="A1117" t="s">
        <v>110</v>
      </c>
      <c r="B1117" t="s">
        <v>111</v>
      </c>
      <c r="C1117" s="2">
        <v>7050</v>
      </c>
      <c r="D1117" s="2">
        <v>7000</v>
      </c>
      <c r="E1117" s="24">
        <f t="shared" si="20"/>
        <v>99.290780141843967</v>
      </c>
    </row>
    <row r="1118" spans="1:5" x14ac:dyDescent="0.2">
      <c r="A1118" s="14" t="s">
        <v>380</v>
      </c>
      <c r="B1118" s="14"/>
      <c r="C1118" s="15">
        <v>84984260.340000004</v>
      </c>
      <c r="D1118" s="15">
        <v>95556064.379999995</v>
      </c>
      <c r="E1118" s="29">
        <f t="shared" si="20"/>
        <v>112.43972001133497</v>
      </c>
    </row>
    <row r="1119" spans="1:5" x14ac:dyDescent="0.2">
      <c r="A1119" s="16" t="s">
        <v>381</v>
      </c>
      <c r="B1119" s="16"/>
      <c r="C1119" s="17">
        <v>25116000</v>
      </c>
      <c r="D1119" s="17">
        <v>24326000</v>
      </c>
      <c r="E1119" s="30">
        <f t="shared" si="20"/>
        <v>96.854594680681643</v>
      </c>
    </row>
    <row r="1120" spans="1:5" x14ac:dyDescent="0.2">
      <c r="A1120" s="10" t="s">
        <v>209</v>
      </c>
      <c r="B1120" s="10"/>
      <c r="C1120" s="11">
        <v>6070000</v>
      </c>
      <c r="D1120" s="11">
        <v>6480000</v>
      </c>
      <c r="E1120" s="31">
        <f t="shared" si="20"/>
        <v>106.75453047775947</v>
      </c>
    </row>
    <row r="1121" spans="1:5" x14ac:dyDescent="0.2">
      <c r="A1121" s="1" t="s">
        <v>84</v>
      </c>
      <c r="B1121" s="1" t="s">
        <v>85</v>
      </c>
      <c r="C1121" s="3">
        <v>6070000</v>
      </c>
      <c r="D1121" s="3">
        <v>6480000</v>
      </c>
      <c r="E1121" s="25">
        <f t="shared" si="20"/>
        <v>106.75453047775947</v>
      </c>
    </row>
    <row r="1122" spans="1:5" x14ac:dyDescent="0.2">
      <c r="A1122" s="1" t="s">
        <v>94</v>
      </c>
      <c r="B1122" s="1" t="s">
        <v>95</v>
      </c>
      <c r="C1122" s="3">
        <v>520000</v>
      </c>
      <c r="D1122" s="3">
        <v>635000</v>
      </c>
      <c r="E1122" s="25">
        <f t="shared" si="20"/>
        <v>122.11538461538463</v>
      </c>
    </row>
    <row r="1123" spans="1:5" x14ac:dyDescent="0.2">
      <c r="A1123" t="s">
        <v>96</v>
      </c>
      <c r="B1123" t="s">
        <v>97</v>
      </c>
      <c r="C1123" s="2">
        <v>140000</v>
      </c>
      <c r="D1123" s="2">
        <v>350000</v>
      </c>
      <c r="E1123" s="24">
        <f t="shared" si="20"/>
        <v>250</v>
      </c>
    </row>
    <row r="1124" spans="1:5" x14ac:dyDescent="0.2">
      <c r="A1124" t="s">
        <v>98</v>
      </c>
      <c r="B1124" t="s">
        <v>99</v>
      </c>
      <c r="C1124" s="2">
        <v>60000</v>
      </c>
      <c r="D1124" s="2">
        <v>40000</v>
      </c>
      <c r="E1124" s="24">
        <f t="shared" si="20"/>
        <v>66.666666666666657</v>
      </c>
    </row>
    <row r="1125" spans="1:5" x14ac:dyDescent="0.2">
      <c r="A1125" t="s">
        <v>100</v>
      </c>
      <c r="B1125" t="s">
        <v>101</v>
      </c>
      <c r="C1125" s="2">
        <v>90000</v>
      </c>
      <c r="D1125" s="2">
        <v>65000</v>
      </c>
      <c r="E1125" s="24">
        <f t="shared" si="20"/>
        <v>72.222222222222214</v>
      </c>
    </row>
    <row r="1126" spans="1:5" x14ac:dyDescent="0.2">
      <c r="A1126" t="s">
        <v>104</v>
      </c>
      <c r="B1126" t="s">
        <v>105</v>
      </c>
      <c r="C1126" s="2">
        <v>230000</v>
      </c>
      <c r="D1126" s="2">
        <v>180000</v>
      </c>
      <c r="E1126" s="24">
        <f t="shared" si="20"/>
        <v>78.260869565217391</v>
      </c>
    </row>
    <row r="1127" spans="1:5" x14ac:dyDescent="0.2">
      <c r="A1127" s="1" t="s">
        <v>118</v>
      </c>
      <c r="B1127" s="1" t="s">
        <v>119</v>
      </c>
      <c r="C1127" s="3">
        <v>215000</v>
      </c>
      <c r="D1127" s="3">
        <v>215000</v>
      </c>
      <c r="E1127" s="25">
        <f t="shared" si="20"/>
        <v>100</v>
      </c>
    </row>
    <row r="1128" spans="1:5" x14ac:dyDescent="0.2">
      <c r="A1128" t="s">
        <v>120</v>
      </c>
      <c r="B1128" t="s">
        <v>121</v>
      </c>
      <c r="C1128" s="2">
        <v>215000</v>
      </c>
      <c r="D1128" s="2">
        <v>215000</v>
      </c>
      <c r="E1128" s="24">
        <f t="shared" si="20"/>
        <v>100</v>
      </c>
    </row>
    <row r="1129" spans="1:5" x14ac:dyDescent="0.2">
      <c r="A1129" s="1" t="s">
        <v>125</v>
      </c>
      <c r="B1129" s="1" t="s">
        <v>126</v>
      </c>
      <c r="C1129" s="3">
        <v>5275000</v>
      </c>
      <c r="D1129" s="3">
        <v>5570000</v>
      </c>
      <c r="E1129" s="25">
        <f t="shared" si="20"/>
        <v>105.59241706161137</v>
      </c>
    </row>
    <row r="1130" spans="1:5" x14ac:dyDescent="0.2">
      <c r="A1130" t="s">
        <v>127</v>
      </c>
      <c r="B1130" t="s">
        <v>128</v>
      </c>
      <c r="C1130" s="2">
        <v>5275000</v>
      </c>
      <c r="D1130" s="2">
        <v>5570000</v>
      </c>
      <c r="E1130" s="24">
        <f t="shared" si="20"/>
        <v>105.59241706161137</v>
      </c>
    </row>
    <row r="1131" spans="1:5" x14ac:dyDescent="0.2">
      <c r="A1131" s="1" t="s">
        <v>129</v>
      </c>
      <c r="B1131" s="1" t="s">
        <v>130</v>
      </c>
      <c r="C1131" s="3">
        <v>60000</v>
      </c>
      <c r="D1131" s="3">
        <v>60000</v>
      </c>
      <c r="E1131" s="25">
        <f t="shared" si="20"/>
        <v>100</v>
      </c>
    </row>
    <row r="1132" spans="1:5" x14ac:dyDescent="0.2">
      <c r="A1132" t="s">
        <v>131</v>
      </c>
      <c r="B1132" t="s">
        <v>132</v>
      </c>
      <c r="C1132" s="2">
        <v>60000</v>
      </c>
      <c r="D1132" s="2">
        <v>60000</v>
      </c>
      <c r="E1132" s="24">
        <f t="shared" si="20"/>
        <v>100</v>
      </c>
    </row>
    <row r="1133" spans="1:5" x14ac:dyDescent="0.2">
      <c r="A1133" s="10" t="s">
        <v>211</v>
      </c>
      <c r="B1133" s="10"/>
      <c r="C1133" s="11">
        <v>46000</v>
      </c>
      <c r="D1133" s="11">
        <v>46000</v>
      </c>
      <c r="E1133" s="31">
        <f t="shared" si="20"/>
        <v>100</v>
      </c>
    </row>
    <row r="1134" spans="1:5" x14ac:dyDescent="0.2">
      <c r="A1134" s="1" t="s">
        <v>84</v>
      </c>
      <c r="B1134" s="1" t="s">
        <v>85</v>
      </c>
      <c r="C1134" s="3">
        <v>46000</v>
      </c>
      <c r="D1134" s="3">
        <v>46000</v>
      </c>
      <c r="E1134" s="25">
        <f t="shared" si="20"/>
        <v>100</v>
      </c>
    </row>
    <row r="1135" spans="1:5" x14ac:dyDescent="0.2">
      <c r="A1135" s="1" t="s">
        <v>125</v>
      </c>
      <c r="B1135" s="1" t="s">
        <v>126</v>
      </c>
      <c r="C1135" s="3">
        <v>46000</v>
      </c>
      <c r="D1135" s="3">
        <v>46000</v>
      </c>
      <c r="E1135" s="25">
        <f t="shared" si="20"/>
        <v>100</v>
      </c>
    </row>
    <row r="1136" spans="1:5" x14ac:dyDescent="0.2">
      <c r="A1136" t="s">
        <v>127</v>
      </c>
      <c r="B1136" t="s">
        <v>128</v>
      </c>
      <c r="C1136" s="2">
        <v>46000</v>
      </c>
      <c r="D1136" s="2">
        <v>46000</v>
      </c>
      <c r="E1136" s="24">
        <f t="shared" si="20"/>
        <v>100</v>
      </c>
    </row>
    <row r="1137" spans="1:5" x14ac:dyDescent="0.2">
      <c r="A1137" s="10" t="s">
        <v>214</v>
      </c>
      <c r="B1137" s="10"/>
      <c r="C1137" s="11">
        <v>19000000</v>
      </c>
      <c r="D1137" s="11">
        <v>18000000</v>
      </c>
      <c r="E1137" s="31">
        <f t="shared" si="20"/>
        <v>94.73684210526315</v>
      </c>
    </row>
    <row r="1138" spans="1:5" x14ac:dyDescent="0.2">
      <c r="A1138" s="1" t="s">
        <v>84</v>
      </c>
      <c r="B1138" s="1" t="s">
        <v>85</v>
      </c>
      <c r="C1138" s="3">
        <v>19000000</v>
      </c>
      <c r="D1138" s="3">
        <v>18000000</v>
      </c>
      <c r="E1138" s="25">
        <f t="shared" si="20"/>
        <v>94.73684210526315</v>
      </c>
    </row>
    <row r="1139" spans="1:5" x14ac:dyDescent="0.2">
      <c r="A1139" s="1" t="s">
        <v>125</v>
      </c>
      <c r="B1139" s="1" t="s">
        <v>126</v>
      </c>
      <c r="C1139" s="3">
        <v>19000000</v>
      </c>
      <c r="D1139" s="3">
        <v>18000000</v>
      </c>
      <c r="E1139" s="25">
        <f t="shared" si="20"/>
        <v>94.73684210526315</v>
      </c>
    </row>
    <row r="1140" spans="1:5" x14ac:dyDescent="0.2">
      <c r="A1140" t="s">
        <v>127</v>
      </c>
      <c r="B1140" t="s">
        <v>128</v>
      </c>
      <c r="C1140" s="2">
        <v>19000000</v>
      </c>
      <c r="D1140" s="2">
        <v>18000000</v>
      </c>
      <c r="E1140" s="24">
        <f t="shared" si="20"/>
        <v>94.73684210526315</v>
      </c>
    </row>
    <row r="1141" spans="1:5" x14ac:dyDescent="0.2">
      <c r="A1141" s="16" t="s">
        <v>382</v>
      </c>
      <c r="B1141" s="16"/>
      <c r="C1141" s="17">
        <v>26295867.170000002</v>
      </c>
      <c r="D1141" s="17">
        <v>33778819.039999999</v>
      </c>
      <c r="E1141" s="30">
        <f t="shared" ref="E1141:E1196" si="21">SUM(D1141/C1141)*100</f>
        <v>128.45676022632571</v>
      </c>
    </row>
    <row r="1142" spans="1:5" x14ac:dyDescent="0.2">
      <c r="A1142" s="10" t="s">
        <v>220</v>
      </c>
      <c r="B1142" s="10"/>
      <c r="C1142" s="11">
        <v>458151</v>
      </c>
      <c r="D1142" s="11">
        <v>524890.01</v>
      </c>
      <c r="E1142" s="31">
        <f t="shared" si="21"/>
        <v>114.56703357626634</v>
      </c>
    </row>
    <row r="1143" spans="1:5" x14ac:dyDescent="0.2">
      <c r="A1143" s="1" t="s">
        <v>84</v>
      </c>
      <c r="B1143" s="1" t="s">
        <v>85</v>
      </c>
      <c r="C1143" s="3">
        <v>212860</v>
      </c>
      <c r="D1143" s="3">
        <v>193108.01</v>
      </c>
      <c r="E1143" s="25">
        <f t="shared" si="21"/>
        <v>90.720666165554832</v>
      </c>
    </row>
    <row r="1144" spans="1:5" x14ac:dyDescent="0.2">
      <c r="A1144" s="1" t="s">
        <v>86</v>
      </c>
      <c r="B1144" s="1" t="s">
        <v>87</v>
      </c>
      <c r="C1144" s="3">
        <v>2687</v>
      </c>
      <c r="D1144" s="3">
        <v>10550</v>
      </c>
      <c r="E1144" s="25">
        <f t="shared" si="21"/>
        <v>392.63118719761815</v>
      </c>
    </row>
    <row r="1145" spans="1:5" x14ac:dyDescent="0.2">
      <c r="A1145" t="s">
        <v>88</v>
      </c>
      <c r="B1145" t="s">
        <v>89</v>
      </c>
      <c r="C1145" s="2">
        <v>0</v>
      </c>
      <c r="D1145" s="2">
        <v>7600</v>
      </c>
    </row>
    <row r="1146" spans="1:5" x14ac:dyDescent="0.2">
      <c r="A1146" t="s">
        <v>90</v>
      </c>
      <c r="B1146" t="s">
        <v>91</v>
      </c>
      <c r="C1146" s="2">
        <v>2687</v>
      </c>
      <c r="D1146" s="2">
        <v>1700</v>
      </c>
      <c r="E1146" s="24">
        <f t="shared" si="21"/>
        <v>63.267584666914779</v>
      </c>
    </row>
    <row r="1147" spans="1:5" x14ac:dyDescent="0.2">
      <c r="A1147" t="s">
        <v>92</v>
      </c>
      <c r="B1147" t="s">
        <v>93</v>
      </c>
      <c r="C1147" s="2">
        <v>0</v>
      </c>
      <c r="D1147" s="2">
        <v>1250</v>
      </c>
    </row>
    <row r="1148" spans="1:5" x14ac:dyDescent="0.2">
      <c r="A1148" s="1" t="s">
        <v>94</v>
      </c>
      <c r="B1148" s="1" t="s">
        <v>95</v>
      </c>
      <c r="C1148" s="3">
        <v>210173</v>
      </c>
      <c r="D1148" s="3">
        <v>182558.01</v>
      </c>
      <c r="E1148" s="25">
        <f t="shared" si="21"/>
        <v>86.860828936162122</v>
      </c>
    </row>
    <row r="1149" spans="1:5" x14ac:dyDescent="0.2">
      <c r="A1149" t="s">
        <v>96</v>
      </c>
      <c r="B1149" t="s">
        <v>97</v>
      </c>
      <c r="C1149" s="2">
        <v>43690</v>
      </c>
      <c r="D1149" s="2">
        <v>38948</v>
      </c>
      <c r="E1149" s="24">
        <f t="shared" si="21"/>
        <v>89.146257724879845</v>
      </c>
    </row>
    <row r="1150" spans="1:5" x14ac:dyDescent="0.2">
      <c r="A1150" t="s">
        <v>98</v>
      </c>
      <c r="B1150" t="s">
        <v>99</v>
      </c>
      <c r="C1150" s="2">
        <v>33887</v>
      </c>
      <c r="D1150" s="2">
        <v>47627</v>
      </c>
      <c r="E1150" s="24">
        <f t="shared" si="21"/>
        <v>140.54652226517544</v>
      </c>
    </row>
    <row r="1151" spans="1:5" x14ac:dyDescent="0.2">
      <c r="A1151" t="s">
        <v>100</v>
      </c>
      <c r="B1151" t="s">
        <v>101</v>
      </c>
      <c r="C1151" s="2">
        <v>63396</v>
      </c>
      <c r="D1151" s="2">
        <v>46008</v>
      </c>
      <c r="E1151" s="24">
        <f t="shared" si="21"/>
        <v>72.572402044293014</v>
      </c>
    </row>
    <row r="1152" spans="1:5" x14ac:dyDescent="0.2">
      <c r="A1152" t="s">
        <v>102</v>
      </c>
      <c r="B1152" t="s">
        <v>103</v>
      </c>
      <c r="C1152" s="2">
        <v>0</v>
      </c>
      <c r="D1152" s="2">
        <v>850</v>
      </c>
    </row>
    <row r="1153" spans="1:5" x14ac:dyDescent="0.2">
      <c r="A1153" t="s">
        <v>104</v>
      </c>
      <c r="B1153" t="s">
        <v>105</v>
      </c>
      <c r="C1153" s="2">
        <v>69200</v>
      </c>
      <c r="D1153" s="2">
        <v>49125.01</v>
      </c>
      <c r="E1153" s="24">
        <f t="shared" si="21"/>
        <v>70.989898843930646</v>
      </c>
    </row>
    <row r="1154" spans="1:5" x14ac:dyDescent="0.2">
      <c r="A1154" s="1" t="s">
        <v>141</v>
      </c>
      <c r="B1154" s="1" t="s">
        <v>142</v>
      </c>
      <c r="C1154" s="3">
        <v>245291</v>
      </c>
      <c r="D1154" s="3">
        <v>331782</v>
      </c>
      <c r="E1154" s="25">
        <f t="shared" si="21"/>
        <v>135.26056805997774</v>
      </c>
    </row>
    <row r="1155" spans="1:5" x14ac:dyDescent="0.2">
      <c r="A1155" s="1" t="s">
        <v>147</v>
      </c>
      <c r="B1155" s="1" t="s">
        <v>148</v>
      </c>
      <c r="C1155" s="3">
        <v>245291</v>
      </c>
      <c r="D1155" s="3">
        <v>331782</v>
      </c>
      <c r="E1155" s="25">
        <f t="shared" si="21"/>
        <v>135.26056805997774</v>
      </c>
    </row>
    <row r="1156" spans="1:5" x14ac:dyDescent="0.2">
      <c r="A1156" t="s">
        <v>151</v>
      </c>
      <c r="B1156" t="s">
        <v>152</v>
      </c>
      <c r="C1156" s="2">
        <v>235291</v>
      </c>
      <c r="D1156" s="2">
        <v>306782</v>
      </c>
      <c r="E1156" s="24">
        <f t="shared" si="21"/>
        <v>130.38407758902807</v>
      </c>
    </row>
    <row r="1157" spans="1:5" x14ac:dyDescent="0.2">
      <c r="A1157" t="s">
        <v>155</v>
      </c>
      <c r="B1157" t="s">
        <v>156</v>
      </c>
      <c r="C1157" s="2">
        <v>10000</v>
      </c>
      <c r="D1157" s="2">
        <v>25000</v>
      </c>
      <c r="E1157" s="24">
        <f t="shared" si="21"/>
        <v>250</v>
      </c>
    </row>
    <row r="1158" spans="1:5" x14ac:dyDescent="0.2">
      <c r="A1158" s="10" t="s">
        <v>221</v>
      </c>
      <c r="B1158" s="10"/>
      <c r="C1158" s="11">
        <v>923550.03</v>
      </c>
      <c r="D1158" s="11">
        <v>955202.66</v>
      </c>
      <c r="E1158" s="31">
        <f t="shared" si="21"/>
        <v>103.42727832513849</v>
      </c>
    </row>
    <row r="1159" spans="1:5" x14ac:dyDescent="0.2">
      <c r="A1159" s="1" t="s">
        <v>84</v>
      </c>
      <c r="B1159" s="1" t="s">
        <v>85</v>
      </c>
      <c r="C1159" s="3">
        <v>619747.85</v>
      </c>
      <c r="D1159" s="3">
        <v>601326.17000000004</v>
      </c>
      <c r="E1159" s="25">
        <f t="shared" si="21"/>
        <v>97.027552415066879</v>
      </c>
    </row>
    <row r="1160" spans="1:5" x14ac:dyDescent="0.2">
      <c r="A1160" s="1" t="s">
        <v>86</v>
      </c>
      <c r="B1160" s="1" t="s">
        <v>87</v>
      </c>
      <c r="C1160" s="3">
        <v>11665</v>
      </c>
      <c r="D1160" s="3">
        <v>10415</v>
      </c>
      <c r="E1160" s="25">
        <f t="shared" si="21"/>
        <v>89.284183454779253</v>
      </c>
    </row>
    <row r="1161" spans="1:5" x14ac:dyDescent="0.2">
      <c r="A1161" t="s">
        <v>88</v>
      </c>
      <c r="B1161" t="s">
        <v>89</v>
      </c>
      <c r="C1161" s="2">
        <v>9000</v>
      </c>
      <c r="D1161" s="2">
        <v>7500</v>
      </c>
      <c r="E1161" s="24">
        <f t="shared" si="21"/>
        <v>83.333333333333343</v>
      </c>
    </row>
    <row r="1162" spans="1:5" x14ac:dyDescent="0.2">
      <c r="A1162" t="s">
        <v>90</v>
      </c>
      <c r="B1162" t="s">
        <v>91</v>
      </c>
      <c r="C1162" s="2">
        <v>2000</v>
      </c>
      <c r="D1162" s="2">
        <v>2500</v>
      </c>
      <c r="E1162" s="24">
        <f t="shared" si="21"/>
        <v>125</v>
      </c>
    </row>
    <row r="1163" spans="1:5" x14ac:dyDescent="0.2">
      <c r="A1163" t="s">
        <v>92</v>
      </c>
      <c r="B1163" t="s">
        <v>93</v>
      </c>
      <c r="C1163" s="2">
        <v>665</v>
      </c>
      <c r="D1163" s="2">
        <v>415</v>
      </c>
      <c r="E1163" s="24">
        <f t="shared" si="21"/>
        <v>62.406015037593988</v>
      </c>
    </row>
    <row r="1164" spans="1:5" x14ac:dyDescent="0.2">
      <c r="A1164" s="1" t="s">
        <v>94</v>
      </c>
      <c r="B1164" s="1" t="s">
        <v>95</v>
      </c>
      <c r="C1164" s="3">
        <v>607932.85</v>
      </c>
      <c r="D1164" s="3">
        <v>590761.17000000004</v>
      </c>
      <c r="E1164" s="25">
        <f t="shared" si="21"/>
        <v>97.175398565812003</v>
      </c>
    </row>
    <row r="1165" spans="1:5" x14ac:dyDescent="0.2">
      <c r="A1165" t="s">
        <v>96</v>
      </c>
      <c r="B1165" t="s">
        <v>97</v>
      </c>
      <c r="C1165" s="2">
        <v>20893</v>
      </c>
      <c r="D1165" s="2">
        <v>18397.900000000001</v>
      </c>
      <c r="E1165" s="24">
        <f t="shared" si="21"/>
        <v>88.057722682238079</v>
      </c>
    </row>
    <row r="1166" spans="1:5" x14ac:dyDescent="0.2">
      <c r="A1166" t="s">
        <v>98</v>
      </c>
      <c r="B1166" t="s">
        <v>99</v>
      </c>
      <c r="C1166" s="2">
        <v>255256</v>
      </c>
      <c r="D1166" s="2">
        <v>236918</v>
      </c>
      <c r="E1166" s="24">
        <f t="shared" si="21"/>
        <v>92.815839784373338</v>
      </c>
    </row>
    <row r="1167" spans="1:5" x14ac:dyDescent="0.2">
      <c r="A1167" t="s">
        <v>100</v>
      </c>
      <c r="B1167" t="s">
        <v>101</v>
      </c>
      <c r="C1167" s="2">
        <v>178204.05</v>
      </c>
      <c r="D1167" s="2">
        <v>210297.55</v>
      </c>
      <c r="E1167" s="24">
        <f t="shared" si="21"/>
        <v>118.00941112168888</v>
      </c>
    </row>
    <row r="1168" spans="1:5" x14ac:dyDescent="0.2">
      <c r="A1168" t="s">
        <v>102</v>
      </c>
      <c r="B1168" t="s">
        <v>103</v>
      </c>
      <c r="C1168" s="2">
        <v>500</v>
      </c>
      <c r="D1168" s="2">
        <v>1290.5999999999999</v>
      </c>
      <c r="E1168" s="24">
        <f t="shared" si="21"/>
        <v>258.12</v>
      </c>
    </row>
    <row r="1169" spans="1:5" x14ac:dyDescent="0.2">
      <c r="A1169" t="s">
        <v>104</v>
      </c>
      <c r="B1169" t="s">
        <v>105</v>
      </c>
      <c r="C1169" s="2">
        <v>153079.79999999999</v>
      </c>
      <c r="D1169" s="2">
        <v>123857.12</v>
      </c>
      <c r="E1169" s="24">
        <f t="shared" si="21"/>
        <v>80.9101658089441</v>
      </c>
    </row>
    <row r="1170" spans="1:5" x14ac:dyDescent="0.2">
      <c r="A1170" s="1" t="s">
        <v>106</v>
      </c>
      <c r="B1170" s="1" t="s">
        <v>107</v>
      </c>
      <c r="C1170" s="3">
        <v>150</v>
      </c>
      <c r="D1170" s="3">
        <v>150</v>
      </c>
      <c r="E1170" s="25">
        <f t="shared" si="21"/>
        <v>100</v>
      </c>
    </row>
    <row r="1171" spans="1:5" x14ac:dyDescent="0.2">
      <c r="A1171" t="s">
        <v>110</v>
      </c>
      <c r="B1171" t="s">
        <v>111</v>
      </c>
      <c r="C1171" s="2">
        <v>150</v>
      </c>
      <c r="D1171" s="2">
        <v>150</v>
      </c>
      <c r="E1171" s="24">
        <f t="shared" si="21"/>
        <v>100</v>
      </c>
    </row>
    <row r="1172" spans="1:5" x14ac:dyDescent="0.2">
      <c r="A1172" s="1" t="s">
        <v>141</v>
      </c>
      <c r="B1172" s="1" t="s">
        <v>142</v>
      </c>
      <c r="C1172" s="3">
        <v>303802.18</v>
      </c>
      <c r="D1172" s="3">
        <v>353876.49</v>
      </c>
      <c r="E1172" s="25">
        <f t="shared" si="21"/>
        <v>116.48253807790319</v>
      </c>
    </row>
    <row r="1173" spans="1:5" x14ac:dyDescent="0.2">
      <c r="A1173" s="1" t="s">
        <v>147</v>
      </c>
      <c r="B1173" s="1" t="s">
        <v>148</v>
      </c>
      <c r="C1173" s="3">
        <v>253802.18</v>
      </c>
      <c r="D1173" s="3">
        <v>308904.86</v>
      </c>
      <c r="E1173" s="25">
        <f t="shared" si="21"/>
        <v>121.71087734549798</v>
      </c>
    </row>
    <row r="1174" spans="1:5" x14ac:dyDescent="0.2">
      <c r="A1174" t="s">
        <v>151</v>
      </c>
      <c r="B1174" t="s">
        <v>152</v>
      </c>
      <c r="C1174" s="2">
        <v>236202.18</v>
      </c>
      <c r="D1174" s="2">
        <v>296804.86</v>
      </c>
      <c r="E1174" s="24">
        <f t="shared" si="21"/>
        <v>125.65712136949794</v>
      </c>
    </row>
    <row r="1175" spans="1:5" x14ac:dyDescent="0.2">
      <c r="A1175" t="s">
        <v>155</v>
      </c>
      <c r="B1175" t="s">
        <v>156</v>
      </c>
      <c r="C1175" s="2">
        <v>17600</v>
      </c>
      <c r="D1175" s="2">
        <v>12100</v>
      </c>
      <c r="E1175" s="24">
        <f t="shared" si="21"/>
        <v>68.75</v>
      </c>
    </row>
    <row r="1176" spans="1:5" x14ac:dyDescent="0.2">
      <c r="A1176" s="1" t="s">
        <v>159</v>
      </c>
      <c r="B1176" s="1" t="s">
        <v>160</v>
      </c>
      <c r="C1176" s="3">
        <v>50000</v>
      </c>
      <c r="D1176" s="3">
        <v>44971.63</v>
      </c>
      <c r="E1176" s="25">
        <f t="shared" si="21"/>
        <v>89.943259999999995</v>
      </c>
    </row>
    <row r="1177" spans="1:5" x14ac:dyDescent="0.2">
      <c r="A1177" t="s">
        <v>161</v>
      </c>
      <c r="B1177" t="s">
        <v>162</v>
      </c>
      <c r="C1177" s="2">
        <v>50000</v>
      </c>
      <c r="D1177" s="2">
        <v>44971.63</v>
      </c>
      <c r="E1177" s="24">
        <f t="shared" si="21"/>
        <v>89.943259999999995</v>
      </c>
    </row>
    <row r="1178" spans="1:5" x14ac:dyDescent="0.2">
      <c r="A1178" s="10" t="s">
        <v>222</v>
      </c>
      <c r="B1178" s="10"/>
      <c r="C1178" s="11">
        <v>16806346.75</v>
      </c>
      <c r="D1178" s="11">
        <v>16854043.75</v>
      </c>
      <c r="E1178" s="31">
        <f t="shared" si="21"/>
        <v>100.28380349822308</v>
      </c>
    </row>
    <row r="1179" spans="1:5" x14ac:dyDescent="0.2">
      <c r="A1179" s="1" t="s">
        <v>84</v>
      </c>
      <c r="B1179" s="1" t="s">
        <v>85</v>
      </c>
      <c r="C1179" s="3">
        <v>10914956.199999999</v>
      </c>
      <c r="D1179" s="3">
        <v>10939424.75</v>
      </c>
      <c r="E1179" s="25">
        <f t="shared" si="21"/>
        <v>100.22417451386568</v>
      </c>
    </row>
    <row r="1180" spans="1:5" x14ac:dyDescent="0.2">
      <c r="A1180" s="1" t="s">
        <v>86</v>
      </c>
      <c r="B1180" s="1" t="s">
        <v>87</v>
      </c>
      <c r="C1180" s="3">
        <v>407573</v>
      </c>
      <c r="D1180" s="3">
        <v>404573</v>
      </c>
      <c r="E1180" s="25">
        <f t="shared" si="21"/>
        <v>99.263935540381723</v>
      </c>
    </row>
    <row r="1181" spans="1:5" x14ac:dyDescent="0.2">
      <c r="A1181" t="s">
        <v>88</v>
      </c>
      <c r="B1181" t="s">
        <v>89</v>
      </c>
      <c r="C1181" s="2">
        <v>355892</v>
      </c>
      <c r="D1181" s="2">
        <v>353392</v>
      </c>
      <c r="E1181" s="24">
        <f t="shared" si="21"/>
        <v>99.297539703055975</v>
      </c>
    </row>
    <row r="1182" spans="1:5" x14ac:dyDescent="0.2">
      <c r="A1182" t="s">
        <v>92</v>
      </c>
      <c r="B1182" t="s">
        <v>93</v>
      </c>
      <c r="C1182" s="2">
        <v>51681</v>
      </c>
      <c r="D1182" s="2">
        <v>51181</v>
      </c>
      <c r="E1182" s="24">
        <f t="shared" si="21"/>
        <v>99.0325264604013</v>
      </c>
    </row>
    <row r="1183" spans="1:5" x14ac:dyDescent="0.2">
      <c r="A1183" s="1" t="s">
        <v>94</v>
      </c>
      <c r="B1183" s="1" t="s">
        <v>95</v>
      </c>
      <c r="C1183" s="3">
        <v>10494973.199999999</v>
      </c>
      <c r="D1183" s="3">
        <v>10518441.75</v>
      </c>
      <c r="E1183" s="25">
        <f t="shared" si="21"/>
        <v>100.22361705506786</v>
      </c>
    </row>
    <row r="1184" spans="1:5" x14ac:dyDescent="0.2">
      <c r="A1184" t="s">
        <v>96</v>
      </c>
      <c r="B1184" t="s">
        <v>97</v>
      </c>
      <c r="C1184" s="2">
        <v>269656.81</v>
      </c>
      <c r="D1184" s="2">
        <v>265771.81</v>
      </c>
      <c r="E1184" s="24">
        <f t="shared" si="21"/>
        <v>98.559279849079289</v>
      </c>
    </row>
    <row r="1185" spans="1:5" x14ac:dyDescent="0.2">
      <c r="A1185" t="s">
        <v>98</v>
      </c>
      <c r="B1185" t="s">
        <v>99</v>
      </c>
      <c r="C1185" s="2">
        <v>7169359</v>
      </c>
      <c r="D1185" s="2">
        <v>7122254</v>
      </c>
      <c r="E1185" s="24">
        <f t="shared" si="21"/>
        <v>99.342967760437162</v>
      </c>
    </row>
    <row r="1186" spans="1:5" x14ac:dyDescent="0.2">
      <c r="A1186" t="s">
        <v>100</v>
      </c>
      <c r="B1186" t="s">
        <v>101</v>
      </c>
      <c r="C1186" s="2">
        <v>1732204</v>
      </c>
      <c r="D1186" s="2">
        <v>1637354</v>
      </c>
      <c r="E1186" s="24">
        <f t="shared" si="21"/>
        <v>94.524316997305164</v>
      </c>
    </row>
    <row r="1187" spans="1:5" x14ac:dyDescent="0.2">
      <c r="A1187" t="s">
        <v>102</v>
      </c>
      <c r="B1187" t="s">
        <v>103</v>
      </c>
      <c r="C1187" s="2">
        <v>191222.39</v>
      </c>
      <c r="D1187" s="2">
        <v>321937.94</v>
      </c>
      <c r="E1187" s="24">
        <f t="shared" si="21"/>
        <v>168.35786855294509</v>
      </c>
    </row>
    <row r="1188" spans="1:5" x14ac:dyDescent="0.2">
      <c r="A1188" t="s">
        <v>104</v>
      </c>
      <c r="B1188" t="s">
        <v>105</v>
      </c>
      <c r="C1188" s="2">
        <v>1132531</v>
      </c>
      <c r="D1188" s="2">
        <v>1171124</v>
      </c>
      <c r="E1188" s="24">
        <f t="shared" si="21"/>
        <v>103.40767714084646</v>
      </c>
    </row>
    <row r="1189" spans="1:5" x14ac:dyDescent="0.2">
      <c r="A1189" s="1" t="s">
        <v>106</v>
      </c>
      <c r="B1189" s="1" t="s">
        <v>107</v>
      </c>
      <c r="C1189" s="3">
        <v>12410</v>
      </c>
      <c r="D1189" s="3">
        <v>12410</v>
      </c>
      <c r="E1189" s="25">
        <f t="shared" si="21"/>
        <v>100</v>
      </c>
    </row>
    <row r="1190" spans="1:5" x14ac:dyDescent="0.2">
      <c r="A1190" t="s">
        <v>110</v>
      </c>
      <c r="B1190" t="s">
        <v>111</v>
      </c>
      <c r="C1190" s="2">
        <v>12410</v>
      </c>
      <c r="D1190" s="2">
        <v>12410</v>
      </c>
      <c r="E1190" s="24">
        <f t="shared" si="21"/>
        <v>100</v>
      </c>
    </row>
    <row r="1191" spans="1:5" x14ac:dyDescent="0.2">
      <c r="A1191" s="1" t="s">
        <v>125</v>
      </c>
      <c r="B1191" s="1" t="s">
        <v>126</v>
      </c>
      <c r="C1191" s="3">
        <v>0</v>
      </c>
      <c r="D1191" s="3">
        <v>4000</v>
      </c>
      <c r="E1191" s="25"/>
    </row>
    <row r="1192" spans="1:5" x14ac:dyDescent="0.2">
      <c r="A1192" t="s">
        <v>127</v>
      </c>
      <c r="B1192" t="s">
        <v>128</v>
      </c>
      <c r="C1192" s="2">
        <v>0</v>
      </c>
      <c r="D1192" s="2">
        <v>4000</v>
      </c>
    </row>
    <row r="1193" spans="1:5" x14ac:dyDescent="0.2">
      <c r="A1193" s="1" t="s">
        <v>141</v>
      </c>
      <c r="B1193" s="1" t="s">
        <v>142</v>
      </c>
      <c r="C1193" s="3">
        <v>5873684.5499999998</v>
      </c>
      <c r="D1193" s="3">
        <v>5906751</v>
      </c>
      <c r="E1193" s="25">
        <f t="shared" si="21"/>
        <v>100.56295924165693</v>
      </c>
    </row>
    <row r="1194" spans="1:5" x14ac:dyDescent="0.2">
      <c r="A1194" s="1" t="s">
        <v>143</v>
      </c>
      <c r="B1194" s="1" t="s">
        <v>144</v>
      </c>
      <c r="C1194" s="3">
        <v>85000</v>
      </c>
      <c r="D1194" s="3">
        <v>59500</v>
      </c>
      <c r="E1194" s="25">
        <f t="shared" si="21"/>
        <v>70</v>
      </c>
    </row>
    <row r="1195" spans="1:5" x14ac:dyDescent="0.2">
      <c r="A1195" t="s">
        <v>145</v>
      </c>
      <c r="B1195" t="s">
        <v>146</v>
      </c>
      <c r="C1195" s="2">
        <v>85000</v>
      </c>
      <c r="D1195" s="2">
        <v>59500</v>
      </c>
      <c r="E1195" s="24">
        <f t="shared" si="21"/>
        <v>70</v>
      </c>
    </row>
    <row r="1196" spans="1:5" x14ac:dyDescent="0.2">
      <c r="A1196" s="1" t="s">
        <v>147</v>
      </c>
      <c r="B1196" s="1" t="s">
        <v>148</v>
      </c>
      <c r="C1196" s="3">
        <v>5788684.5499999998</v>
      </c>
      <c r="D1196" s="3">
        <v>5847251</v>
      </c>
      <c r="E1196" s="25">
        <f t="shared" si="21"/>
        <v>101.01174022343298</v>
      </c>
    </row>
    <row r="1197" spans="1:5" x14ac:dyDescent="0.2">
      <c r="A1197" t="s">
        <v>149</v>
      </c>
      <c r="B1197" t="s">
        <v>150</v>
      </c>
      <c r="C1197" s="2">
        <v>5240000</v>
      </c>
      <c r="D1197" s="2">
        <v>5240000</v>
      </c>
      <c r="E1197" s="24">
        <f t="shared" ref="E1197:E1248" si="22">SUM(D1197/C1197)*100</f>
        <v>100</v>
      </c>
    </row>
    <row r="1198" spans="1:5" x14ac:dyDescent="0.2">
      <c r="A1198" t="s">
        <v>151</v>
      </c>
      <c r="B1198" t="s">
        <v>152</v>
      </c>
      <c r="C1198" s="2">
        <v>511384.55</v>
      </c>
      <c r="D1198" s="2">
        <v>568951</v>
      </c>
      <c r="E1198" s="24">
        <f t="shared" si="22"/>
        <v>111.25697872569673</v>
      </c>
    </row>
    <row r="1199" spans="1:5" x14ac:dyDescent="0.2">
      <c r="A1199" t="s">
        <v>155</v>
      </c>
      <c r="B1199" t="s">
        <v>156</v>
      </c>
      <c r="C1199" s="2">
        <v>37300</v>
      </c>
      <c r="D1199" s="2">
        <v>38300</v>
      </c>
      <c r="E1199" s="24">
        <f t="shared" si="22"/>
        <v>102.68096514745308</v>
      </c>
    </row>
    <row r="1200" spans="1:5" x14ac:dyDescent="0.2">
      <c r="A1200" s="1" t="s">
        <v>203</v>
      </c>
      <c r="B1200" s="1" t="s">
        <v>204</v>
      </c>
      <c r="C1200" s="3">
        <v>17706</v>
      </c>
      <c r="D1200" s="3">
        <v>7868</v>
      </c>
      <c r="E1200" s="25">
        <f t="shared" si="22"/>
        <v>44.436914040438268</v>
      </c>
    </row>
    <row r="1201" spans="1:5" x14ac:dyDescent="0.2">
      <c r="A1201" s="1" t="s">
        <v>205</v>
      </c>
      <c r="B1201" s="1" t="s">
        <v>206</v>
      </c>
      <c r="C1201" s="3">
        <v>17706</v>
      </c>
      <c r="D1201" s="3">
        <v>7868</v>
      </c>
      <c r="E1201" s="25">
        <f t="shared" si="22"/>
        <v>44.436914040438268</v>
      </c>
    </row>
    <row r="1202" spans="1:5" x14ac:dyDescent="0.2">
      <c r="A1202" t="s">
        <v>207</v>
      </c>
      <c r="B1202" t="s">
        <v>208</v>
      </c>
      <c r="C1202" s="2">
        <v>17706</v>
      </c>
      <c r="D1202" s="2">
        <v>7868</v>
      </c>
      <c r="E1202" s="24">
        <f t="shared" si="22"/>
        <v>44.436914040438268</v>
      </c>
    </row>
    <row r="1203" spans="1:5" x14ac:dyDescent="0.2">
      <c r="A1203" s="10" t="s">
        <v>223</v>
      </c>
      <c r="B1203" s="10"/>
      <c r="C1203" s="11">
        <v>1041423.38</v>
      </c>
      <c r="D1203" s="11">
        <v>7580764.3899999997</v>
      </c>
      <c r="E1203" s="31">
        <f t="shared" si="22"/>
        <v>727.92339173334085</v>
      </c>
    </row>
    <row r="1204" spans="1:5" x14ac:dyDescent="0.2">
      <c r="A1204" s="1" t="s">
        <v>84</v>
      </c>
      <c r="B1204" s="1" t="s">
        <v>85</v>
      </c>
      <c r="C1204" s="3">
        <v>526751.38</v>
      </c>
      <c r="D1204" s="3">
        <v>2787157.6</v>
      </c>
      <c r="E1204" s="25">
        <f t="shared" si="22"/>
        <v>529.1220309664875</v>
      </c>
    </row>
    <row r="1205" spans="1:5" x14ac:dyDescent="0.2">
      <c r="A1205" s="1" t="s">
        <v>86</v>
      </c>
      <c r="B1205" s="1" t="s">
        <v>87</v>
      </c>
      <c r="C1205" s="3">
        <v>7842</v>
      </c>
      <c r="D1205" s="3">
        <v>11693</v>
      </c>
      <c r="E1205" s="25">
        <f t="shared" si="22"/>
        <v>149.10737056873248</v>
      </c>
    </row>
    <row r="1206" spans="1:5" x14ac:dyDescent="0.2">
      <c r="A1206" t="s">
        <v>88</v>
      </c>
      <c r="B1206" t="s">
        <v>89</v>
      </c>
      <c r="C1206" s="2">
        <v>4000</v>
      </c>
      <c r="D1206" s="2">
        <v>4000</v>
      </c>
      <c r="E1206" s="24">
        <f t="shared" si="22"/>
        <v>100</v>
      </c>
    </row>
    <row r="1207" spans="1:5" x14ac:dyDescent="0.2">
      <c r="A1207" t="s">
        <v>90</v>
      </c>
      <c r="B1207" t="s">
        <v>91</v>
      </c>
      <c r="C1207" s="2">
        <v>3842</v>
      </c>
      <c r="D1207" s="2">
        <v>7693</v>
      </c>
      <c r="E1207" s="24">
        <f t="shared" si="22"/>
        <v>200.2342529932327</v>
      </c>
    </row>
    <row r="1208" spans="1:5" x14ac:dyDescent="0.2">
      <c r="A1208" s="1" t="s">
        <v>94</v>
      </c>
      <c r="B1208" s="1" t="s">
        <v>95</v>
      </c>
      <c r="C1208" s="3">
        <v>518909.38</v>
      </c>
      <c r="D1208" s="3">
        <v>1586129.73</v>
      </c>
      <c r="E1208" s="25">
        <f t="shared" si="22"/>
        <v>305.66603556096823</v>
      </c>
    </row>
    <row r="1209" spans="1:5" x14ac:dyDescent="0.2">
      <c r="A1209" t="s">
        <v>96</v>
      </c>
      <c r="B1209" t="s">
        <v>97</v>
      </c>
      <c r="C1209" s="2">
        <v>187928.47</v>
      </c>
      <c r="D1209" s="2">
        <v>264899.46999999997</v>
      </c>
      <c r="E1209" s="24">
        <f t="shared" si="22"/>
        <v>140.95760477377374</v>
      </c>
    </row>
    <row r="1210" spans="1:5" x14ac:dyDescent="0.2">
      <c r="A1210" t="s">
        <v>98</v>
      </c>
      <c r="B1210" t="s">
        <v>99</v>
      </c>
      <c r="C1210" s="2">
        <v>92726</v>
      </c>
      <c r="D1210" s="2">
        <v>458612.77</v>
      </c>
      <c r="E1210" s="24">
        <f t="shared" si="22"/>
        <v>494.58918749865194</v>
      </c>
    </row>
    <row r="1211" spans="1:5" x14ac:dyDescent="0.2">
      <c r="A1211" t="s">
        <v>100</v>
      </c>
      <c r="B1211" t="s">
        <v>101</v>
      </c>
      <c r="C1211" s="2">
        <v>102797</v>
      </c>
      <c r="D1211" s="2">
        <v>172483</v>
      </c>
      <c r="E1211" s="24">
        <f t="shared" si="22"/>
        <v>167.7899160481337</v>
      </c>
    </row>
    <row r="1212" spans="1:5" x14ac:dyDescent="0.2">
      <c r="A1212" t="s">
        <v>102</v>
      </c>
      <c r="B1212" t="s">
        <v>103</v>
      </c>
      <c r="C1212" s="2">
        <v>0</v>
      </c>
      <c r="D1212" s="2">
        <v>2000</v>
      </c>
    </row>
    <row r="1213" spans="1:5" x14ac:dyDescent="0.2">
      <c r="A1213" t="s">
        <v>104</v>
      </c>
      <c r="B1213" t="s">
        <v>105</v>
      </c>
      <c r="C1213" s="2">
        <v>135457.91</v>
      </c>
      <c r="D1213" s="2">
        <v>688134.49</v>
      </c>
      <c r="E1213" s="24">
        <f t="shared" si="22"/>
        <v>508.00613267988552</v>
      </c>
    </row>
    <row r="1214" spans="1:5" x14ac:dyDescent="0.2">
      <c r="A1214" s="1" t="s">
        <v>125</v>
      </c>
      <c r="B1214" s="1" t="s">
        <v>126</v>
      </c>
      <c r="C1214" s="3">
        <v>0</v>
      </c>
      <c r="D1214" s="3">
        <v>1189334.8700000001</v>
      </c>
      <c r="E1214" s="25"/>
    </row>
    <row r="1215" spans="1:5" x14ac:dyDescent="0.2">
      <c r="A1215" t="s">
        <v>127</v>
      </c>
      <c r="B1215" t="s">
        <v>128</v>
      </c>
      <c r="C1215" s="2">
        <v>0</v>
      </c>
      <c r="D1215" s="2">
        <v>1189334.8700000001</v>
      </c>
    </row>
    <row r="1216" spans="1:5" x14ac:dyDescent="0.2">
      <c r="A1216" s="1" t="s">
        <v>141</v>
      </c>
      <c r="B1216" s="1" t="s">
        <v>142</v>
      </c>
      <c r="C1216" s="3">
        <v>514672</v>
      </c>
      <c r="D1216" s="3">
        <v>4793606.79</v>
      </c>
      <c r="E1216" s="25">
        <f t="shared" si="22"/>
        <v>931.3906313147013</v>
      </c>
    </row>
    <row r="1217" spans="1:5" x14ac:dyDescent="0.2">
      <c r="A1217" s="1" t="s">
        <v>143</v>
      </c>
      <c r="B1217" s="1" t="s">
        <v>144</v>
      </c>
      <c r="C1217" s="3">
        <v>2000</v>
      </c>
      <c r="D1217" s="3">
        <v>3000</v>
      </c>
      <c r="E1217" s="25">
        <f t="shared" si="22"/>
        <v>150</v>
      </c>
    </row>
    <row r="1218" spans="1:5" x14ac:dyDescent="0.2">
      <c r="A1218" t="s">
        <v>145</v>
      </c>
      <c r="B1218" t="s">
        <v>146</v>
      </c>
      <c r="C1218" s="2">
        <v>2000</v>
      </c>
      <c r="D1218" s="2">
        <v>3000</v>
      </c>
      <c r="E1218" s="24">
        <f t="shared" si="22"/>
        <v>150</v>
      </c>
    </row>
    <row r="1219" spans="1:5" x14ac:dyDescent="0.2">
      <c r="A1219" s="1" t="s">
        <v>147</v>
      </c>
      <c r="B1219" s="1" t="s">
        <v>148</v>
      </c>
      <c r="C1219" s="3">
        <v>512672</v>
      </c>
      <c r="D1219" s="3">
        <v>4790606.79</v>
      </c>
      <c r="E1219" s="25">
        <f t="shared" si="22"/>
        <v>934.43893756631928</v>
      </c>
    </row>
    <row r="1220" spans="1:5" x14ac:dyDescent="0.2">
      <c r="A1220" t="s">
        <v>151</v>
      </c>
      <c r="B1220" t="s">
        <v>152</v>
      </c>
      <c r="C1220" s="2">
        <v>456872</v>
      </c>
      <c r="D1220" s="2">
        <v>919909</v>
      </c>
      <c r="E1220" s="24">
        <f t="shared" si="22"/>
        <v>201.3493932655098</v>
      </c>
    </row>
    <row r="1221" spans="1:5" x14ac:dyDescent="0.2">
      <c r="A1221" t="s">
        <v>155</v>
      </c>
      <c r="B1221" t="s">
        <v>156</v>
      </c>
      <c r="C1221" s="2">
        <v>55800</v>
      </c>
      <c r="D1221" s="2">
        <v>3870697.79</v>
      </c>
      <c r="E1221" s="24">
        <f t="shared" si="22"/>
        <v>6936.7343906810038</v>
      </c>
    </row>
    <row r="1222" spans="1:5" x14ac:dyDescent="0.2">
      <c r="A1222" s="10" t="s">
        <v>224</v>
      </c>
      <c r="B1222" s="10"/>
      <c r="C1222" s="11">
        <v>61472</v>
      </c>
      <c r="D1222" s="11">
        <v>74896</v>
      </c>
      <c r="E1222" s="31">
        <f t="shared" si="22"/>
        <v>121.83758459135868</v>
      </c>
    </row>
    <row r="1223" spans="1:5" x14ac:dyDescent="0.2">
      <c r="A1223" s="1" t="s">
        <v>84</v>
      </c>
      <c r="B1223" s="1" t="s">
        <v>85</v>
      </c>
      <c r="C1223" s="3">
        <v>61472</v>
      </c>
      <c r="D1223" s="3">
        <v>74896</v>
      </c>
      <c r="E1223" s="25">
        <f t="shared" si="22"/>
        <v>121.83758459135868</v>
      </c>
    </row>
    <row r="1224" spans="1:5" x14ac:dyDescent="0.2">
      <c r="A1224" s="1" t="s">
        <v>94</v>
      </c>
      <c r="B1224" s="1" t="s">
        <v>95</v>
      </c>
      <c r="C1224" s="3">
        <v>61472</v>
      </c>
      <c r="D1224" s="3">
        <v>74896</v>
      </c>
      <c r="E1224" s="25">
        <f t="shared" si="22"/>
        <v>121.83758459135868</v>
      </c>
    </row>
    <row r="1225" spans="1:5" x14ac:dyDescent="0.2">
      <c r="A1225" t="s">
        <v>96</v>
      </c>
      <c r="B1225" t="s">
        <v>97</v>
      </c>
      <c r="C1225" s="2">
        <v>61472</v>
      </c>
      <c r="D1225" s="2">
        <v>74896</v>
      </c>
      <c r="E1225" s="24">
        <f t="shared" si="22"/>
        <v>121.83758459135868</v>
      </c>
    </row>
    <row r="1226" spans="1:5" x14ac:dyDescent="0.2">
      <c r="A1226" s="10" t="s">
        <v>225</v>
      </c>
      <c r="B1226" s="10"/>
      <c r="C1226" s="11">
        <v>6016716.6799999997</v>
      </c>
      <c r="D1226" s="11">
        <v>6010549.9299999997</v>
      </c>
      <c r="E1226" s="31">
        <f t="shared" si="22"/>
        <v>99.89750639214077</v>
      </c>
    </row>
    <row r="1227" spans="1:5" x14ac:dyDescent="0.2">
      <c r="A1227" s="1" t="s">
        <v>84</v>
      </c>
      <c r="B1227" s="1" t="s">
        <v>85</v>
      </c>
      <c r="C1227" s="3">
        <v>5125178.7</v>
      </c>
      <c r="D1227" s="3">
        <v>5183544.45</v>
      </c>
      <c r="E1227" s="25">
        <f t="shared" si="22"/>
        <v>101.13880419428108</v>
      </c>
    </row>
    <row r="1228" spans="1:5" x14ac:dyDescent="0.2">
      <c r="A1228" s="1" t="s">
        <v>86</v>
      </c>
      <c r="B1228" s="1" t="s">
        <v>87</v>
      </c>
      <c r="C1228" s="3">
        <v>2150434.7000000002</v>
      </c>
      <c r="D1228" s="3">
        <v>2250369.4500000002</v>
      </c>
      <c r="E1228" s="25">
        <f t="shared" si="22"/>
        <v>104.64718831034487</v>
      </c>
    </row>
    <row r="1229" spans="1:5" x14ac:dyDescent="0.2">
      <c r="A1229" t="s">
        <v>88</v>
      </c>
      <c r="B1229" t="s">
        <v>89</v>
      </c>
      <c r="C1229" s="2">
        <v>1759110.59</v>
      </c>
      <c r="D1229" s="2">
        <v>1881416</v>
      </c>
      <c r="E1229" s="24">
        <f t="shared" si="22"/>
        <v>106.95268453815629</v>
      </c>
    </row>
    <row r="1230" spans="1:5" x14ac:dyDescent="0.2">
      <c r="A1230" t="s">
        <v>90</v>
      </c>
      <c r="B1230" t="s">
        <v>91</v>
      </c>
      <c r="C1230" s="2">
        <v>136119</v>
      </c>
      <c r="D1230" s="2">
        <v>112531.48</v>
      </c>
      <c r="E1230" s="24">
        <f t="shared" si="22"/>
        <v>82.671397821024257</v>
      </c>
    </row>
    <row r="1231" spans="1:5" x14ac:dyDescent="0.2">
      <c r="A1231" t="s">
        <v>92</v>
      </c>
      <c r="B1231" t="s">
        <v>93</v>
      </c>
      <c r="C1231" s="2">
        <v>255205.11</v>
      </c>
      <c r="D1231" s="2">
        <v>256421.97</v>
      </c>
      <c r="E1231" s="24">
        <f t="shared" si="22"/>
        <v>100.47681647126893</v>
      </c>
    </row>
    <row r="1232" spans="1:5" x14ac:dyDescent="0.2">
      <c r="A1232" s="1" t="s">
        <v>94</v>
      </c>
      <c r="B1232" s="1" t="s">
        <v>95</v>
      </c>
      <c r="C1232" s="3">
        <v>2973944</v>
      </c>
      <c r="D1232" s="3">
        <v>2711875</v>
      </c>
      <c r="E1232" s="25">
        <f t="shared" si="22"/>
        <v>91.187830033114267</v>
      </c>
    </row>
    <row r="1233" spans="1:5" x14ac:dyDescent="0.2">
      <c r="A1233" t="s">
        <v>96</v>
      </c>
      <c r="B1233" t="s">
        <v>97</v>
      </c>
      <c r="C1233" s="2">
        <v>118573</v>
      </c>
      <c r="D1233" s="2">
        <v>91152</v>
      </c>
      <c r="E1233" s="24">
        <f t="shared" si="22"/>
        <v>76.874161908697587</v>
      </c>
    </row>
    <row r="1234" spans="1:5" x14ac:dyDescent="0.2">
      <c r="A1234" t="s">
        <v>98</v>
      </c>
      <c r="B1234" t="s">
        <v>99</v>
      </c>
      <c r="C1234" s="2">
        <v>1029552</v>
      </c>
      <c r="D1234" s="2">
        <v>1033650</v>
      </c>
      <c r="E1234" s="24">
        <f t="shared" si="22"/>
        <v>100.39803720453169</v>
      </c>
    </row>
    <row r="1235" spans="1:5" x14ac:dyDescent="0.2">
      <c r="A1235" t="s">
        <v>100</v>
      </c>
      <c r="B1235" t="s">
        <v>101</v>
      </c>
      <c r="C1235" s="2">
        <v>1430485</v>
      </c>
      <c r="D1235" s="2">
        <v>1168544</v>
      </c>
      <c r="E1235" s="24">
        <f t="shared" si="22"/>
        <v>81.688658042551992</v>
      </c>
    </row>
    <row r="1236" spans="1:5" x14ac:dyDescent="0.2">
      <c r="A1236" t="s">
        <v>102</v>
      </c>
      <c r="B1236" t="s">
        <v>103</v>
      </c>
      <c r="C1236" s="2">
        <v>7280</v>
      </c>
      <c r="D1236" s="2">
        <v>7700</v>
      </c>
      <c r="E1236" s="24">
        <f t="shared" si="22"/>
        <v>105.76923076923077</v>
      </c>
    </row>
    <row r="1237" spans="1:5" x14ac:dyDescent="0.2">
      <c r="A1237" t="s">
        <v>104</v>
      </c>
      <c r="B1237" t="s">
        <v>105</v>
      </c>
      <c r="C1237" s="2">
        <v>388054</v>
      </c>
      <c r="D1237" s="2">
        <v>410829</v>
      </c>
      <c r="E1237" s="24">
        <f t="shared" si="22"/>
        <v>105.86902853726544</v>
      </c>
    </row>
    <row r="1238" spans="1:5" x14ac:dyDescent="0.2">
      <c r="A1238" s="1" t="s">
        <v>106</v>
      </c>
      <c r="B1238" s="1" t="s">
        <v>107</v>
      </c>
      <c r="C1238" s="3">
        <v>800</v>
      </c>
      <c r="D1238" s="3">
        <v>800</v>
      </c>
      <c r="E1238" s="25">
        <f t="shared" si="22"/>
        <v>100</v>
      </c>
    </row>
    <row r="1239" spans="1:5" x14ac:dyDescent="0.2">
      <c r="A1239" t="s">
        <v>110</v>
      </c>
      <c r="B1239" t="s">
        <v>111</v>
      </c>
      <c r="C1239" s="2">
        <v>800</v>
      </c>
      <c r="D1239" s="2">
        <v>800</v>
      </c>
      <c r="E1239" s="24">
        <f t="shared" si="22"/>
        <v>100</v>
      </c>
    </row>
    <row r="1240" spans="1:5" x14ac:dyDescent="0.2">
      <c r="A1240" s="1" t="s">
        <v>125</v>
      </c>
      <c r="B1240" s="1" t="s">
        <v>126</v>
      </c>
      <c r="C1240" s="3">
        <v>0</v>
      </c>
      <c r="D1240" s="3">
        <v>220500</v>
      </c>
      <c r="E1240" s="25"/>
    </row>
    <row r="1241" spans="1:5" x14ac:dyDescent="0.2">
      <c r="A1241" t="s">
        <v>127</v>
      </c>
      <c r="B1241" t="s">
        <v>128</v>
      </c>
      <c r="C1241" s="2">
        <v>0</v>
      </c>
      <c r="D1241" s="2">
        <v>220500</v>
      </c>
    </row>
    <row r="1242" spans="1:5" x14ac:dyDescent="0.2">
      <c r="A1242" s="1" t="s">
        <v>141</v>
      </c>
      <c r="B1242" s="1" t="s">
        <v>142</v>
      </c>
      <c r="C1242" s="3">
        <v>770191</v>
      </c>
      <c r="D1242" s="3">
        <v>705658.5</v>
      </c>
      <c r="E1242" s="25">
        <f t="shared" si="22"/>
        <v>91.621234213331491</v>
      </c>
    </row>
    <row r="1243" spans="1:5" x14ac:dyDescent="0.2">
      <c r="A1243" s="1" t="s">
        <v>147</v>
      </c>
      <c r="B1243" s="1" t="s">
        <v>148</v>
      </c>
      <c r="C1243" s="3">
        <v>470191</v>
      </c>
      <c r="D1243" s="3">
        <v>405658.5</v>
      </c>
      <c r="E1243" s="25">
        <f t="shared" si="22"/>
        <v>86.27525835245676</v>
      </c>
    </row>
    <row r="1244" spans="1:5" x14ac:dyDescent="0.2">
      <c r="A1244" t="s">
        <v>151</v>
      </c>
      <c r="B1244" t="s">
        <v>152</v>
      </c>
      <c r="C1244" s="2">
        <v>455191</v>
      </c>
      <c r="D1244" s="2">
        <v>385658.5</v>
      </c>
      <c r="E1244" s="24">
        <f t="shared" si="22"/>
        <v>84.724544202323855</v>
      </c>
    </row>
    <row r="1245" spans="1:5" x14ac:dyDescent="0.2">
      <c r="A1245" t="s">
        <v>155</v>
      </c>
      <c r="B1245" t="s">
        <v>156</v>
      </c>
      <c r="C1245" s="2">
        <v>15000</v>
      </c>
      <c r="D1245" s="2">
        <v>20000</v>
      </c>
      <c r="E1245" s="24">
        <f t="shared" si="22"/>
        <v>133.33333333333331</v>
      </c>
    </row>
    <row r="1246" spans="1:5" x14ac:dyDescent="0.2">
      <c r="A1246" s="1" t="s">
        <v>159</v>
      </c>
      <c r="B1246" s="1" t="s">
        <v>160</v>
      </c>
      <c r="C1246" s="3">
        <v>300000</v>
      </c>
      <c r="D1246" s="3">
        <v>300000</v>
      </c>
      <c r="E1246" s="25">
        <f t="shared" si="22"/>
        <v>100</v>
      </c>
    </row>
    <row r="1247" spans="1:5" x14ac:dyDescent="0.2">
      <c r="A1247" t="s">
        <v>161</v>
      </c>
      <c r="B1247" t="s">
        <v>162</v>
      </c>
      <c r="C1247" s="2">
        <v>300000</v>
      </c>
      <c r="D1247" s="2">
        <v>300000</v>
      </c>
      <c r="E1247" s="24">
        <f t="shared" si="22"/>
        <v>100</v>
      </c>
    </row>
    <row r="1248" spans="1:5" x14ac:dyDescent="0.2">
      <c r="A1248" s="1" t="s">
        <v>203</v>
      </c>
      <c r="B1248" s="1" t="s">
        <v>204</v>
      </c>
      <c r="C1248" s="3">
        <v>121346.98</v>
      </c>
      <c r="D1248" s="3">
        <v>121346.98</v>
      </c>
      <c r="E1248" s="25">
        <f t="shared" si="22"/>
        <v>100</v>
      </c>
    </row>
    <row r="1249" spans="1:5" x14ac:dyDescent="0.2">
      <c r="A1249" s="1" t="s">
        <v>205</v>
      </c>
      <c r="B1249" s="1" t="s">
        <v>206</v>
      </c>
      <c r="C1249" s="3">
        <v>121346.98</v>
      </c>
      <c r="D1249" s="3">
        <v>121346.98</v>
      </c>
      <c r="E1249" s="25">
        <f t="shared" ref="E1249:E1303" si="23">SUM(D1249/C1249)*100</f>
        <v>100</v>
      </c>
    </row>
    <row r="1250" spans="1:5" x14ac:dyDescent="0.2">
      <c r="A1250" t="s">
        <v>207</v>
      </c>
      <c r="B1250" t="s">
        <v>208</v>
      </c>
      <c r="C1250" s="2">
        <v>121346.98</v>
      </c>
      <c r="D1250" s="2">
        <v>121346.98</v>
      </c>
      <c r="E1250" s="24">
        <f t="shared" si="23"/>
        <v>100</v>
      </c>
    </row>
    <row r="1251" spans="1:5" x14ac:dyDescent="0.2">
      <c r="A1251" s="10" t="s">
        <v>228</v>
      </c>
      <c r="B1251" s="10"/>
      <c r="C1251" s="11">
        <v>749811.84</v>
      </c>
      <c r="D1251" s="11">
        <v>1473276.81</v>
      </c>
      <c r="E1251" s="31">
        <f t="shared" si="23"/>
        <v>196.4862024584728</v>
      </c>
    </row>
    <row r="1252" spans="1:5" x14ac:dyDescent="0.2">
      <c r="A1252" s="1" t="s">
        <v>84</v>
      </c>
      <c r="B1252" s="1" t="s">
        <v>85</v>
      </c>
      <c r="C1252" s="3">
        <v>600037</v>
      </c>
      <c r="D1252" s="3">
        <v>1419276.81</v>
      </c>
      <c r="E1252" s="25">
        <f t="shared" si="23"/>
        <v>236.53154888781859</v>
      </c>
    </row>
    <row r="1253" spans="1:5" x14ac:dyDescent="0.2">
      <c r="A1253" s="1" t="s">
        <v>86</v>
      </c>
      <c r="B1253" s="1" t="s">
        <v>87</v>
      </c>
      <c r="C1253" s="3">
        <v>75137</v>
      </c>
      <c r="D1253" s="3">
        <v>182645</v>
      </c>
      <c r="E1253" s="25">
        <f t="shared" si="23"/>
        <v>243.08263571875375</v>
      </c>
    </row>
    <row r="1254" spans="1:5" x14ac:dyDescent="0.2">
      <c r="A1254" t="s">
        <v>88</v>
      </c>
      <c r="B1254" t="s">
        <v>89</v>
      </c>
      <c r="C1254" s="2">
        <v>75137</v>
      </c>
      <c r="D1254" s="2">
        <v>182645</v>
      </c>
      <c r="E1254" s="24">
        <f t="shared" si="23"/>
        <v>243.08263571875375</v>
      </c>
    </row>
    <row r="1255" spans="1:5" x14ac:dyDescent="0.2">
      <c r="A1255" s="1" t="s">
        <v>94</v>
      </c>
      <c r="B1255" s="1" t="s">
        <v>95</v>
      </c>
      <c r="C1255" s="3">
        <v>524900</v>
      </c>
      <c r="D1255" s="3">
        <v>1234331.81</v>
      </c>
      <c r="E1255" s="25">
        <f t="shared" si="23"/>
        <v>235.15561249761862</v>
      </c>
    </row>
    <row r="1256" spans="1:5" x14ac:dyDescent="0.2">
      <c r="A1256" t="s">
        <v>96</v>
      </c>
      <c r="B1256" t="s">
        <v>97</v>
      </c>
      <c r="C1256" s="2">
        <v>232378</v>
      </c>
      <c r="D1256" s="2">
        <v>737597.81</v>
      </c>
      <c r="E1256" s="24">
        <f t="shared" si="23"/>
        <v>317.41292635275283</v>
      </c>
    </row>
    <row r="1257" spans="1:5" x14ac:dyDescent="0.2">
      <c r="A1257" t="s">
        <v>98</v>
      </c>
      <c r="B1257" t="s">
        <v>99</v>
      </c>
      <c r="C1257" s="2">
        <v>41640</v>
      </c>
      <c r="D1257" s="2">
        <v>27640</v>
      </c>
      <c r="E1257" s="24">
        <f t="shared" si="23"/>
        <v>66.378482228626325</v>
      </c>
    </row>
    <row r="1258" spans="1:5" x14ac:dyDescent="0.2">
      <c r="A1258" t="s">
        <v>100</v>
      </c>
      <c r="B1258" t="s">
        <v>101</v>
      </c>
      <c r="C1258" s="2">
        <v>50200</v>
      </c>
      <c r="D1258" s="2">
        <v>177660</v>
      </c>
      <c r="E1258" s="24">
        <f t="shared" si="23"/>
        <v>353.90438247011951</v>
      </c>
    </row>
    <row r="1259" spans="1:5" x14ac:dyDescent="0.2">
      <c r="A1259" t="s">
        <v>102</v>
      </c>
      <c r="B1259" t="s">
        <v>103</v>
      </c>
      <c r="C1259" s="2">
        <v>0</v>
      </c>
      <c r="D1259" s="2">
        <v>81558</v>
      </c>
    </row>
    <row r="1260" spans="1:5" x14ac:dyDescent="0.2">
      <c r="A1260" t="s">
        <v>104</v>
      </c>
      <c r="B1260" t="s">
        <v>105</v>
      </c>
      <c r="C1260" s="2">
        <v>200682</v>
      </c>
      <c r="D1260" s="2">
        <v>209876</v>
      </c>
      <c r="E1260" s="24">
        <f t="shared" si="23"/>
        <v>104.58137750271574</v>
      </c>
    </row>
    <row r="1261" spans="1:5" x14ac:dyDescent="0.2">
      <c r="A1261" s="1" t="s">
        <v>106</v>
      </c>
      <c r="B1261" s="1" t="s">
        <v>107</v>
      </c>
      <c r="C1261" s="3">
        <v>0</v>
      </c>
      <c r="D1261" s="3">
        <v>2300</v>
      </c>
      <c r="E1261" s="25"/>
    </row>
    <row r="1262" spans="1:5" x14ac:dyDescent="0.2">
      <c r="A1262" t="s">
        <v>110</v>
      </c>
      <c r="B1262" t="s">
        <v>111</v>
      </c>
      <c r="C1262" s="2">
        <v>0</v>
      </c>
      <c r="D1262" s="2">
        <v>2300</v>
      </c>
    </row>
    <row r="1263" spans="1:5" x14ac:dyDescent="0.2">
      <c r="A1263" s="1" t="s">
        <v>141</v>
      </c>
      <c r="B1263" s="1" t="s">
        <v>142</v>
      </c>
      <c r="C1263" s="3">
        <v>34000</v>
      </c>
      <c r="D1263" s="3">
        <v>54000</v>
      </c>
      <c r="E1263" s="25">
        <f t="shared" si="23"/>
        <v>158.8235294117647</v>
      </c>
    </row>
    <row r="1264" spans="1:5" x14ac:dyDescent="0.2">
      <c r="A1264" s="1" t="s">
        <v>147</v>
      </c>
      <c r="B1264" s="1" t="s">
        <v>148</v>
      </c>
      <c r="C1264" s="3">
        <v>34000</v>
      </c>
      <c r="D1264" s="3">
        <v>54000</v>
      </c>
      <c r="E1264" s="25">
        <f t="shared" si="23"/>
        <v>158.8235294117647</v>
      </c>
    </row>
    <row r="1265" spans="1:5" x14ac:dyDescent="0.2">
      <c r="A1265" t="s">
        <v>151</v>
      </c>
      <c r="B1265" t="s">
        <v>152</v>
      </c>
      <c r="C1265" s="2">
        <v>30000</v>
      </c>
      <c r="D1265" s="2">
        <v>50000</v>
      </c>
      <c r="E1265" s="24">
        <f t="shared" si="23"/>
        <v>166.66666666666669</v>
      </c>
    </row>
    <row r="1266" spans="1:5" x14ac:dyDescent="0.2">
      <c r="A1266" t="s">
        <v>155</v>
      </c>
      <c r="B1266" t="s">
        <v>156</v>
      </c>
      <c r="C1266" s="2">
        <v>4000</v>
      </c>
      <c r="D1266" s="2">
        <v>4000</v>
      </c>
      <c r="E1266" s="24">
        <f t="shared" si="23"/>
        <v>100</v>
      </c>
    </row>
    <row r="1267" spans="1:5" x14ac:dyDescent="0.2">
      <c r="A1267" s="1" t="s">
        <v>203</v>
      </c>
      <c r="B1267" s="1" t="s">
        <v>204</v>
      </c>
      <c r="C1267" s="3">
        <v>115774.84</v>
      </c>
      <c r="D1267" s="3">
        <v>0</v>
      </c>
      <c r="E1267" s="25">
        <f t="shared" si="23"/>
        <v>0</v>
      </c>
    </row>
    <row r="1268" spans="1:5" x14ac:dyDescent="0.2">
      <c r="A1268" s="1" t="s">
        <v>205</v>
      </c>
      <c r="B1268" s="1" t="s">
        <v>206</v>
      </c>
      <c r="C1268" s="3">
        <v>115774.84</v>
      </c>
      <c r="D1268" s="3">
        <v>0</v>
      </c>
      <c r="E1268" s="25">
        <f t="shared" si="23"/>
        <v>0</v>
      </c>
    </row>
    <row r="1269" spans="1:5" x14ac:dyDescent="0.2">
      <c r="A1269" t="s">
        <v>207</v>
      </c>
      <c r="B1269" t="s">
        <v>208</v>
      </c>
      <c r="C1269" s="2">
        <v>115774.84</v>
      </c>
      <c r="D1269" s="2">
        <v>0</v>
      </c>
      <c r="E1269" s="24">
        <f t="shared" si="23"/>
        <v>0</v>
      </c>
    </row>
    <row r="1270" spans="1:5" x14ac:dyDescent="0.2">
      <c r="A1270" s="10" t="s">
        <v>229</v>
      </c>
      <c r="B1270" s="10"/>
      <c r="C1270" s="11">
        <v>45785.82</v>
      </c>
      <c r="D1270" s="11">
        <v>102385.82</v>
      </c>
      <c r="E1270" s="31">
        <f t="shared" si="23"/>
        <v>223.61905935068981</v>
      </c>
    </row>
    <row r="1271" spans="1:5" x14ac:dyDescent="0.2">
      <c r="A1271" s="1" t="s">
        <v>84</v>
      </c>
      <c r="B1271" s="1" t="s">
        <v>85</v>
      </c>
      <c r="C1271" s="3">
        <v>45785.82</v>
      </c>
      <c r="D1271" s="3">
        <v>102385.82</v>
      </c>
      <c r="E1271" s="25">
        <f t="shared" si="23"/>
        <v>223.61905935068981</v>
      </c>
    </row>
    <row r="1272" spans="1:5" x14ac:dyDescent="0.2">
      <c r="A1272" s="1" t="s">
        <v>86</v>
      </c>
      <c r="B1272" s="1" t="s">
        <v>87</v>
      </c>
      <c r="C1272" s="3">
        <v>0</v>
      </c>
      <c r="D1272" s="3">
        <v>49800</v>
      </c>
      <c r="E1272" s="25"/>
    </row>
    <row r="1273" spans="1:5" x14ac:dyDescent="0.2">
      <c r="A1273" t="s">
        <v>88</v>
      </c>
      <c r="B1273" t="s">
        <v>89</v>
      </c>
      <c r="C1273" s="2">
        <v>0</v>
      </c>
      <c r="D1273" s="2">
        <v>49800</v>
      </c>
    </row>
    <row r="1274" spans="1:5" x14ac:dyDescent="0.2">
      <c r="A1274" s="1" t="s">
        <v>94</v>
      </c>
      <c r="B1274" s="1" t="s">
        <v>95</v>
      </c>
      <c r="C1274" s="3">
        <v>45785.82</v>
      </c>
      <c r="D1274" s="3">
        <v>52585.82</v>
      </c>
      <c r="E1274" s="25">
        <f t="shared" si="23"/>
        <v>114.85175978064825</v>
      </c>
    </row>
    <row r="1275" spans="1:5" x14ac:dyDescent="0.2">
      <c r="A1275" t="s">
        <v>96</v>
      </c>
      <c r="B1275" t="s">
        <v>97</v>
      </c>
      <c r="C1275" s="2">
        <v>0</v>
      </c>
      <c r="D1275" s="2">
        <v>6800</v>
      </c>
    </row>
    <row r="1276" spans="1:5" x14ac:dyDescent="0.2">
      <c r="A1276" t="s">
        <v>102</v>
      </c>
      <c r="B1276" t="s">
        <v>103</v>
      </c>
      <c r="C1276" s="2">
        <v>45785.82</v>
      </c>
      <c r="D1276" s="2">
        <v>45785.82</v>
      </c>
      <c r="E1276" s="24">
        <f t="shared" si="23"/>
        <v>100</v>
      </c>
    </row>
    <row r="1277" spans="1:5" x14ac:dyDescent="0.2">
      <c r="A1277" s="10" t="s">
        <v>230</v>
      </c>
      <c r="B1277" s="10"/>
      <c r="C1277" s="11">
        <v>192609.67</v>
      </c>
      <c r="D1277" s="11">
        <v>202809.67</v>
      </c>
      <c r="E1277" s="31">
        <f t="shared" si="23"/>
        <v>105.29568427171907</v>
      </c>
    </row>
    <row r="1278" spans="1:5" x14ac:dyDescent="0.2">
      <c r="A1278" s="1" t="s">
        <v>84</v>
      </c>
      <c r="B1278" s="1" t="s">
        <v>85</v>
      </c>
      <c r="C1278" s="3">
        <v>44679</v>
      </c>
      <c r="D1278" s="3">
        <v>44679</v>
      </c>
      <c r="E1278" s="25">
        <f t="shared" si="23"/>
        <v>100</v>
      </c>
    </row>
    <row r="1279" spans="1:5" x14ac:dyDescent="0.2">
      <c r="A1279" s="1" t="s">
        <v>94</v>
      </c>
      <c r="B1279" s="1" t="s">
        <v>95</v>
      </c>
      <c r="C1279" s="3">
        <v>44679</v>
      </c>
      <c r="D1279" s="3">
        <v>44679</v>
      </c>
      <c r="E1279" s="25">
        <f t="shared" si="23"/>
        <v>100</v>
      </c>
    </row>
    <row r="1280" spans="1:5" x14ac:dyDescent="0.2">
      <c r="A1280" t="s">
        <v>96</v>
      </c>
      <c r="B1280" t="s">
        <v>97</v>
      </c>
      <c r="C1280" s="2">
        <v>9000</v>
      </c>
      <c r="D1280" s="2">
        <v>9000</v>
      </c>
      <c r="E1280" s="24">
        <f t="shared" si="23"/>
        <v>100</v>
      </c>
    </row>
    <row r="1281" spans="1:5" x14ac:dyDescent="0.2">
      <c r="A1281" t="s">
        <v>98</v>
      </c>
      <c r="B1281" t="s">
        <v>99</v>
      </c>
      <c r="C1281" s="2">
        <v>16970</v>
      </c>
      <c r="D1281" s="2">
        <v>17270</v>
      </c>
      <c r="E1281" s="24">
        <f t="shared" si="23"/>
        <v>101.76782557454331</v>
      </c>
    </row>
    <row r="1282" spans="1:5" x14ac:dyDescent="0.2">
      <c r="A1282" t="s">
        <v>100</v>
      </c>
      <c r="B1282" t="s">
        <v>101</v>
      </c>
      <c r="C1282" s="2">
        <v>7024</v>
      </c>
      <c r="D1282" s="2">
        <v>6724</v>
      </c>
      <c r="E1282" s="24">
        <f t="shared" si="23"/>
        <v>95.728929384965838</v>
      </c>
    </row>
    <row r="1283" spans="1:5" x14ac:dyDescent="0.2">
      <c r="A1283" t="s">
        <v>104</v>
      </c>
      <c r="B1283" t="s">
        <v>105</v>
      </c>
      <c r="C1283" s="2">
        <v>11685</v>
      </c>
      <c r="D1283" s="2">
        <v>11685</v>
      </c>
      <c r="E1283" s="24">
        <f t="shared" si="23"/>
        <v>100</v>
      </c>
    </row>
    <row r="1284" spans="1:5" x14ac:dyDescent="0.2">
      <c r="A1284" s="1" t="s">
        <v>141</v>
      </c>
      <c r="B1284" s="1" t="s">
        <v>142</v>
      </c>
      <c r="C1284" s="3">
        <v>147930.67000000001</v>
      </c>
      <c r="D1284" s="3">
        <v>158130.67000000001</v>
      </c>
      <c r="E1284" s="25">
        <f t="shared" si="23"/>
        <v>106.89512188378517</v>
      </c>
    </row>
    <row r="1285" spans="1:5" x14ac:dyDescent="0.2">
      <c r="A1285" s="1" t="s">
        <v>147</v>
      </c>
      <c r="B1285" s="1" t="s">
        <v>148</v>
      </c>
      <c r="C1285" s="3">
        <v>147930.67000000001</v>
      </c>
      <c r="D1285" s="3">
        <v>158130.67000000001</v>
      </c>
      <c r="E1285" s="25">
        <f t="shared" si="23"/>
        <v>106.89512188378517</v>
      </c>
    </row>
    <row r="1286" spans="1:5" x14ac:dyDescent="0.2">
      <c r="A1286" t="s">
        <v>149</v>
      </c>
      <c r="B1286" t="s">
        <v>150</v>
      </c>
      <c r="C1286" s="2">
        <v>58981.25</v>
      </c>
      <c r="D1286" s="2">
        <v>58981.25</v>
      </c>
      <c r="E1286" s="24">
        <f t="shared" si="23"/>
        <v>100</v>
      </c>
    </row>
    <row r="1287" spans="1:5" x14ac:dyDescent="0.2">
      <c r="A1287" t="s">
        <v>151</v>
      </c>
      <c r="B1287" t="s">
        <v>152</v>
      </c>
      <c r="C1287" s="2">
        <v>80097.42</v>
      </c>
      <c r="D1287" s="2">
        <v>88397.42</v>
      </c>
      <c r="E1287" s="24">
        <f t="shared" si="23"/>
        <v>110.36238121028119</v>
      </c>
    </row>
    <row r="1288" spans="1:5" x14ac:dyDescent="0.2">
      <c r="A1288" t="s">
        <v>155</v>
      </c>
      <c r="B1288" t="s">
        <v>156</v>
      </c>
      <c r="C1288" s="2">
        <v>8852</v>
      </c>
      <c r="D1288" s="2">
        <v>10752</v>
      </c>
      <c r="E1288" s="24">
        <f t="shared" si="23"/>
        <v>121.46407591504745</v>
      </c>
    </row>
    <row r="1289" spans="1:5" x14ac:dyDescent="0.2">
      <c r="A1289" s="16" t="s">
        <v>383</v>
      </c>
      <c r="B1289" s="16"/>
      <c r="C1289" s="17">
        <v>11095550.130000001</v>
      </c>
      <c r="D1289" s="17">
        <v>12904557.300000001</v>
      </c>
      <c r="E1289" s="30">
        <f t="shared" si="23"/>
        <v>116.30389794832101</v>
      </c>
    </row>
    <row r="1290" spans="1:5" x14ac:dyDescent="0.2">
      <c r="A1290" s="10" t="s">
        <v>220</v>
      </c>
      <c r="B1290" s="10"/>
      <c r="C1290" s="11">
        <v>250995.24</v>
      </c>
      <c r="D1290" s="11">
        <v>278495.24</v>
      </c>
      <c r="E1290" s="31">
        <f t="shared" si="23"/>
        <v>110.95638307722488</v>
      </c>
    </row>
    <row r="1291" spans="1:5" x14ac:dyDescent="0.2">
      <c r="A1291" s="1" t="s">
        <v>84</v>
      </c>
      <c r="B1291" s="1" t="s">
        <v>85</v>
      </c>
      <c r="C1291" s="3">
        <v>214995.24</v>
      </c>
      <c r="D1291" s="3">
        <v>229995.24</v>
      </c>
      <c r="E1291" s="25">
        <f t="shared" si="23"/>
        <v>106.97689865133759</v>
      </c>
    </row>
    <row r="1292" spans="1:5" x14ac:dyDescent="0.2">
      <c r="A1292" s="1" t="s">
        <v>86</v>
      </c>
      <c r="B1292" s="1" t="s">
        <v>87</v>
      </c>
      <c r="C1292" s="3">
        <v>1000</v>
      </c>
      <c r="D1292" s="3">
        <v>1000</v>
      </c>
      <c r="E1292" s="25">
        <f t="shared" si="23"/>
        <v>100</v>
      </c>
    </row>
    <row r="1293" spans="1:5" x14ac:dyDescent="0.2">
      <c r="A1293" t="s">
        <v>88</v>
      </c>
      <c r="B1293" t="s">
        <v>89</v>
      </c>
      <c r="C1293" s="2">
        <v>1000</v>
      </c>
      <c r="D1293" s="2">
        <v>1000</v>
      </c>
      <c r="E1293" s="24">
        <f t="shared" si="23"/>
        <v>100</v>
      </c>
    </row>
    <row r="1294" spans="1:5" x14ac:dyDescent="0.2">
      <c r="A1294" s="1" t="s">
        <v>94</v>
      </c>
      <c r="B1294" s="1" t="s">
        <v>95</v>
      </c>
      <c r="C1294" s="3">
        <v>213995.24</v>
      </c>
      <c r="D1294" s="3">
        <v>228995.24</v>
      </c>
      <c r="E1294" s="25">
        <f t="shared" si="23"/>
        <v>107.00950170667348</v>
      </c>
    </row>
    <row r="1295" spans="1:5" x14ac:dyDescent="0.2">
      <c r="A1295" t="s">
        <v>96</v>
      </c>
      <c r="B1295" t="s">
        <v>97</v>
      </c>
      <c r="C1295" s="2">
        <v>83000</v>
      </c>
      <c r="D1295" s="2">
        <v>87500</v>
      </c>
      <c r="E1295" s="24">
        <f t="shared" si="23"/>
        <v>105.42168674698796</v>
      </c>
    </row>
    <row r="1296" spans="1:5" x14ac:dyDescent="0.2">
      <c r="A1296" t="s">
        <v>98</v>
      </c>
      <c r="B1296" t="s">
        <v>99</v>
      </c>
      <c r="C1296" s="2">
        <v>34995.24</v>
      </c>
      <c r="D1296" s="2">
        <v>39995.24</v>
      </c>
      <c r="E1296" s="24">
        <f t="shared" si="23"/>
        <v>114.28765740712166</v>
      </c>
    </row>
    <row r="1297" spans="1:5" x14ac:dyDescent="0.2">
      <c r="A1297" t="s">
        <v>100</v>
      </c>
      <c r="B1297" t="s">
        <v>101</v>
      </c>
      <c r="C1297" s="2">
        <v>20000</v>
      </c>
      <c r="D1297" s="2">
        <v>20000</v>
      </c>
      <c r="E1297" s="24">
        <f t="shared" si="23"/>
        <v>100</v>
      </c>
    </row>
    <row r="1298" spans="1:5" x14ac:dyDescent="0.2">
      <c r="A1298" t="s">
        <v>104</v>
      </c>
      <c r="B1298" t="s">
        <v>105</v>
      </c>
      <c r="C1298" s="2">
        <v>76000</v>
      </c>
      <c r="D1298" s="2">
        <v>81500</v>
      </c>
      <c r="E1298" s="24">
        <f t="shared" si="23"/>
        <v>107.23684210526316</v>
      </c>
    </row>
    <row r="1299" spans="1:5" x14ac:dyDescent="0.2">
      <c r="A1299" s="1" t="s">
        <v>141</v>
      </c>
      <c r="B1299" s="1" t="s">
        <v>142</v>
      </c>
      <c r="C1299" s="3">
        <v>36000</v>
      </c>
      <c r="D1299" s="3">
        <v>48500</v>
      </c>
      <c r="E1299" s="25">
        <f t="shared" si="23"/>
        <v>134.72222222222223</v>
      </c>
    </row>
    <row r="1300" spans="1:5" x14ac:dyDescent="0.2">
      <c r="A1300" s="1" t="s">
        <v>143</v>
      </c>
      <c r="B1300" s="1" t="s">
        <v>144</v>
      </c>
      <c r="C1300" s="3">
        <v>0</v>
      </c>
      <c r="D1300" s="3">
        <v>12500</v>
      </c>
      <c r="E1300" s="25"/>
    </row>
    <row r="1301" spans="1:5" x14ac:dyDescent="0.2">
      <c r="A1301" t="s">
        <v>145</v>
      </c>
      <c r="B1301" t="s">
        <v>146</v>
      </c>
      <c r="C1301" s="2">
        <v>0</v>
      </c>
      <c r="D1301" s="2">
        <v>12500</v>
      </c>
    </row>
    <row r="1302" spans="1:5" x14ac:dyDescent="0.2">
      <c r="A1302" s="1" t="s">
        <v>147</v>
      </c>
      <c r="B1302" s="1" t="s">
        <v>148</v>
      </c>
      <c r="C1302" s="3">
        <v>36000</v>
      </c>
      <c r="D1302" s="3">
        <v>36000</v>
      </c>
      <c r="E1302" s="25">
        <f t="shared" si="23"/>
        <v>100</v>
      </c>
    </row>
    <row r="1303" spans="1:5" x14ac:dyDescent="0.2">
      <c r="A1303" t="s">
        <v>151</v>
      </c>
      <c r="B1303" t="s">
        <v>152</v>
      </c>
      <c r="C1303" s="2">
        <v>36000</v>
      </c>
      <c r="D1303" s="2">
        <v>36000</v>
      </c>
      <c r="E1303" s="24">
        <f t="shared" si="23"/>
        <v>100</v>
      </c>
    </row>
    <row r="1304" spans="1:5" x14ac:dyDescent="0.2">
      <c r="A1304" s="10" t="s">
        <v>221</v>
      </c>
      <c r="B1304" s="10"/>
      <c r="C1304" s="11">
        <v>2469026.65</v>
      </c>
      <c r="D1304" s="11">
        <v>2503052.71</v>
      </c>
      <c r="E1304" s="31">
        <f t="shared" ref="E1304:E1357" si="24">SUM(D1304/C1304)*100</f>
        <v>101.37811635204505</v>
      </c>
    </row>
    <row r="1305" spans="1:5" x14ac:dyDescent="0.2">
      <c r="A1305" s="1" t="s">
        <v>84</v>
      </c>
      <c r="B1305" s="1" t="s">
        <v>85</v>
      </c>
      <c r="C1305" s="3">
        <v>2103413.69</v>
      </c>
      <c r="D1305" s="3">
        <v>2157944.33</v>
      </c>
      <c r="E1305" s="25">
        <f t="shared" si="24"/>
        <v>102.59248288908873</v>
      </c>
    </row>
    <row r="1306" spans="1:5" x14ac:dyDescent="0.2">
      <c r="A1306" s="1" t="s">
        <v>86</v>
      </c>
      <c r="B1306" s="1" t="s">
        <v>87</v>
      </c>
      <c r="C1306" s="3">
        <v>353560</v>
      </c>
      <c r="D1306" s="3">
        <v>440210</v>
      </c>
      <c r="E1306" s="25">
        <f t="shared" si="24"/>
        <v>124.50786288041633</v>
      </c>
    </row>
    <row r="1307" spans="1:5" x14ac:dyDescent="0.2">
      <c r="A1307" t="s">
        <v>88</v>
      </c>
      <c r="B1307" t="s">
        <v>89</v>
      </c>
      <c r="C1307" s="2">
        <v>272743</v>
      </c>
      <c r="D1307" s="2">
        <v>350618.78</v>
      </c>
      <c r="E1307" s="24">
        <f t="shared" si="24"/>
        <v>128.55280612151367</v>
      </c>
    </row>
    <row r="1308" spans="1:5" x14ac:dyDescent="0.2">
      <c r="A1308" t="s">
        <v>90</v>
      </c>
      <c r="B1308" t="s">
        <v>91</v>
      </c>
      <c r="C1308" s="2">
        <v>26000</v>
      </c>
      <c r="D1308" s="2">
        <v>30000</v>
      </c>
      <c r="E1308" s="24">
        <f t="shared" si="24"/>
        <v>115.38461538461537</v>
      </c>
    </row>
    <row r="1309" spans="1:5" x14ac:dyDescent="0.2">
      <c r="A1309" t="s">
        <v>92</v>
      </c>
      <c r="B1309" t="s">
        <v>93</v>
      </c>
      <c r="C1309" s="2">
        <v>54817</v>
      </c>
      <c r="D1309" s="2">
        <v>59591.22</v>
      </c>
      <c r="E1309" s="24">
        <f t="shared" si="24"/>
        <v>108.70937847747962</v>
      </c>
    </row>
    <row r="1310" spans="1:5" x14ac:dyDescent="0.2">
      <c r="A1310" s="1" t="s">
        <v>94</v>
      </c>
      <c r="B1310" s="1" t="s">
        <v>95</v>
      </c>
      <c r="C1310" s="3">
        <v>1713353.69</v>
      </c>
      <c r="D1310" s="3">
        <v>1688044.36</v>
      </c>
      <c r="E1310" s="25">
        <f t="shared" si="24"/>
        <v>98.522819301833707</v>
      </c>
    </row>
    <row r="1311" spans="1:5" x14ac:dyDescent="0.2">
      <c r="A1311" t="s">
        <v>96</v>
      </c>
      <c r="B1311" t="s">
        <v>97</v>
      </c>
      <c r="C1311" s="2">
        <v>209400</v>
      </c>
      <c r="D1311" s="2">
        <v>171600</v>
      </c>
      <c r="E1311" s="24">
        <f t="shared" si="24"/>
        <v>81.948424068767906</v>
      </c>
    </row>
    <row r="1312" spans="1:5" x14ac:dyDescent="0.2">
      <c r="A1312" t="s">
        <v>98</v>
      </c>
      <c r="B1312" t="s">
        <v>99</v>
      </c>
      <c r="C1312" s="2">
        <v>678002.12</v>
      </c>
      <c r="D1312" s="2">
        <v>691409.97</v>
      </c>
      <c r="E1312" s="24">
        <f t="shared" si="24"/>
        <v>101.97755281355168</v>
      </c>
    </row>
    <row r="1313" spans="1:5" x14ac:dyDescent="0.2">
      <c r="A1313" t="s">
        <v>100</v>
      </c>
      <c r="B1313" t="s">
        <v>101</v>
      </c>
      <c r="C1313" s="2">
        <v>518960</v>
      </c>
      <c r="D1313" s="2">
        <v>526682.81999999995</v>
      </c>
      <c r="E1313" s="24">
        <f t="shared" si="24"/>
        <v>101.48813396022814</v>
      </c>
    </row>
    <row r="1314" spans="1:5" x14ac:dyDescent="0.2">
      <c r="A1314" t="s">
        <v>102</v>
      </c>
      <c r="B1314" t="s">
        <v>103</v>
      </c>
      <c r="C1314" s="2">
        <v>5000</v>
      </c>
      <c r="D1314" s="2">
        <v>4000</v>
      </c>
      <c r="E1314" s="24">
        <f t="shared" si="24"/>
        <v>80</v>
      </c>
    </row>
    <row r="1315" spans="1:5" x14ac:dyDescent="0.2">
      <c r="A1315" t="s">
        <v>104</v>
      </c>
      <c r="B1315" t="s">
        <v>105</v>
      </c>
      <c r="C1315" s="2">
        <v>301991.57</v>
      </c>
      <c r="D1315" s="2">
        <v>294351.57</v>
      </c>
      <c r="E1315" s="24">
        <f t="shared" si="24"/>
        <v>97.470128056885827</v>
      </c>
    </row>
    <row r="1316" spans="1:5" x14ac:dyDescent="0.2">
      <c r="A1316" s="1" t="s">
        <v>106</v>
      </c>
      <c r="B1316" s="1" t="s">
        <v>107</v>
      </c>
      <c r="C1316" s="3">
        <v>11500</v>
      </c>
      <c r="D1316" s="3">
        <v>15500</v>
      </c>
      <c r="E1316" s="25">
        <f t="shared" si="24"/>
        <v>134.78260869565219</v>
      </c>
    </row>
    <row r="1317" spans="1:5" x14ac:dyDescent="0.2">
      <c r="A1317" t="s">
        <v>110</v>
      </c>
      <c r="B1317" t="s">
        <v>111</v>
      </c>
      <c r="C1317" s="2">
        <v>11500</v>
      </c>
      <c r="D1317" s="2">
        <v>15500</v>
      </c>
      <c r="E1317" s="24">
        <f t="shared" si="24"/>
        <v>134.78260869565219</v>
      </c>
    </row>
    <row r="1318" spans="1:5" x14ac:dyDescent="0.2">
      <c r="A1318" s="1" t="s">
        <v>125</v>
      </c>
      <c r="B1318" s="1" t="s">
        <v>126</v>
      </c>
      <c r="C1318" s="3">
        <v>25000</v>
      </c>
      <c r="D1318" s="3">
        <v>14189.97</v>
      </c>
      <c r="E1318" s="25">
        <f t="shared" si="24"/>
        <v>56.759879999999995</v>
      </c>
    </row>
    <row r="1319" spans="1:5" x14ac:dyDescent="0.2">
      <c r="A1319" t="s">
        <v>127</v>
      </c>
      <c r="B1319" t="s">
        <v>128</v>
      </c>
      <c r="C1319" s="2">
        <v>25000</v>
      </c>
      <c r="D1319" s="2">
        <v>14189.97</v>
      </c>
      <c r="E1319" s="24">
        <f t="shared" si="24"/>
        <v>56.759879999999995</v>
      </c>
    </row>
    <row r="1320" spans="1:5" x14ac:dyDescent="0.2">
      <c r="A1320" s="1" t="s">
        <v>141</v>
      </c>
      <c r="B1320" s="1" t="s">
        <v>142</v>
      </c>
      <c r="C1320" s="3">
        <v>350500</v>
      </c>
      <c r="D1320" s="3">
        <v>329995.42</v>
      </c>
      <c r="E1320" s="25">
        <f t="shared" si="24"/>
        <v>94.149905848787441</v>
      </c>
    </row>
    <row r="1321" spans="1:5" x14ac:dyDescent="0.2">
      <c r="A1321" s="1" t="s">
        <v>147</v>
      </c>
      <c r="B1321" s="1" t="s">
        <v>148</v>
      </c>
      <c r="C1321" s="3">
        <v>350500</v>
      </c>
      <c r="D1321" s="3">
        <v>329995.42</v>
      </c>
      <c r="E1321" s="25">
        <f t="shared" si="24"/>
        <v>94.149905848787441</v>
      </c>
    </row>
    <row r="1322" spans="1:5" x14ac:dyDescent="0.2">
      <c r="A1322" t="s">
        <v>151</v>
      </c>
      <c r="B1322" t="s">
        <v>152</v>
      </c>
      <c r="C1322" s="2">
        <v>324000</v>
      </c>
      <c r="D1322" s="2">
        <v>311685.39</v>
      </c>
      <c r="E1322" s="24">
        <f t="shared" si="24"/>
        <v>96.199194444444444</v>
      </c>
    </row>
    <row r="1323" spans="1:5" x14ac:dyDescent="0.2">
      <c r="A1323" t="s">
        <v>155</v>
      </c>
      <c r="B1323" t="s">
        <v>156</v>
      </c>
      <c r="C1323" s="2">
        <v>26500</v>
      </c>
      <c r="D1323" s="2">
        <v>18310.03</v>
      </c>
      <c r="E1323" s="24">
        <f t="shared" si="24"/>
        <v>69.094452830188686</v>
      </c>
    </row>
    <row r="1324" spans="1:5" x14ac:dyDescent="0.2">
      <c r="A1324" s="1" t="s">
        <v>203</v>
      </c>
      <c r="B1324" s="1" t="s">
        <v>204</v>
      </c>
      <c r="C1324" s="3">
        <v>15112.96</v>
      </c>
      <c r="D1324" s="3">
        <v>15112.96</v>
      </c>
      <c r="E1324" s="25">
        <f t="shared" si="24"/>
        <v>100</v>
      </c>
    </row>
    <row r="1325" spans="1:5" x14ac:dyDescent="0.2">
      <c r="A1325" s="1" t="s">
        <v>205</v>
      </c>
      <c r="B1325" s="1" t="s">
        <v>206</v>
      </c>
      <c r="C1325" s="3">
        <v>15112.96</v>
      </c>
      <c r="D1325" s="3">
        <v>15112.96</v>
      </c>
      <c r="E1325" s="25">
        <f t="shared" si="24"/>
        <v>100</v>
      </c>
    </row>
    <row r="1326" spans="1:5" x14ac:dyDescent="0.2">
      <c r="A1326" t="s">
        <v>207</v>
      </c>
      <c r="B1326" t="s">
        <v>208</v>
      </c>
      <c r="C1326" s="2">
        <v>15112.96</v>
      </c>
      <c r="D1326" s="2">
        <v>15112.96</v>
      </c>
      <c r="E1326" s="24">
        <f t="shared" si="24"/>
        <v>100</v>
      </c>
    </row>
    <row r="1327" spans="1:5" x14ac:dyDescent="0.2">
      <c r="A1327" s="10" t="s">
        <v>222</v>
      </c>
      <c r="B1327" s="10"/>
      <c r="C1327" s="11">
        <v>921552.28</v>
      </c>
      <c r="D1327" s="11">
        <v>921157.28</v>
      </c>
      <c r="E1327" s="31">
        <f t="shared" si="24"/>
        <v>99.95713753754697</v>
      </c>
    </row>
    <row r="1328" spans="1:5" x14ac:dyDescent="0.2">
      <c r="A1328" s="1" t="s">
        <v>84</v>
      </c>
      <c r="B1328" s="1" t="s">
        <v>85</v>
      </c>
      <c r="C1328" s="3">
        <v>790552.28</v>
      </c>
      <c r="D1328" s="3">
        <v>841557.28</v>
      </c>
      <c r="E1328" s="25">
        <f t="shared" si="24"/>
        <v>106.45181872095797</v>
      </c>
    </row>
    <row r="1329" spans="1:5" x14ac:dyDescent="0.2">
      <c r="A1329" s="1" t="s">
        <v>86</v>
      </c>
      <c r="B1329" s="1" t="s">
        <v>87</v>
      </c>
      <c r="C1329" s="3">
        <v>103000</v>
      </c>
      <c r="D1329" s="3">
        <v>106000</v>
      </c>
      <c r="E1329" s="25">
        <f t="shared" si="24"/>
        <v>102.91262135922329</v>
      </c>
    </row>
    <row r="1330" spans="1:5" x14ac:dyDescent="0.2">
      <c r="A1330" t="s">
        <v>88</v>
      </c>
      <c r="B1330" t="s">
        <v>89</v>
      </c>
      <c r="C1330" s="2">
        <v>75300</v>
      </c>
      <c r="D1330" s="2">
        <v>78000</v>
      </c>
      <c r="E1330" s="24">
        <f t="shared" si="24"/>
        <v>103.58565737051792</v>
      </c>
    </row>
    <row r="1331" spans="1:5" x14ac:dyDescent="0.2">
      <c r="A1331" t="s">
        <v>90</v>
      </c>
      <c r="B1331" t="s">
        <v>91</v>
      </c>
      <c r="C1331" s="2">
        <v>25000</v>
      </c>
      <c r="D1331" s="2">
        <v>25000</v>
      </c>
      <c r="E1331" s="24">
        <f t="shared" si="24"/>
        <v>100</v>
      </c>
    </row>
    <row r="1332" spans="1:5" x14ac:dyDescent="0.2">
      <c r="A1332" t="s">
        <v>92</v>
      </c>
      <c r="B1332" t="s">
        <v>93</v>
      </c>
      <c r="C1332" s="2">
        <v>2700</v>
      </c>
      <c r="D1332" s="2">
        <v>3000</v>
      </c>
      <c r="E1332" s="24">
        <f t="shared" si="24"/>
        <v>111.11111111111111</v>
      </c>
    </row>
    <row r="1333" spans="1:5" x14ac:dyDescent="0.2">
      <c r="A1333" s="1" t="s">
        <v>94</v>
      </c>
      <c r="B1333" s="1" t="s">
        <v>95</v>
      </c>
      <c r="C1333" s="3">
        <v>682502.28</v>
      </c>
      <c r="D1333" s="3">
        <v>735542.28</v>
      </c>
      <c r="E1333" s="25">
        <f t="shared" si="24"/>
        <v>107.77140260981986</v>
      </c>
    </row>
    <row r="1334" spans="1:5" x14ac:dyDescent="0.2">
      <c r="A1334" t="s">
        <v>96</v>
      </c>
      <c r="B1334" t="s">
        <v>97</v>
      </c>
      <c r="C1334" s="2">
        <v>111400</v>
      </c>
      <c r="D1334" s="2">
        <v>85000</v>
      </c>
      <c r="E1334" s="24">
        <f t="shared" si="24"/>
        <v>76.301615798922811</v>
      </c>
    </row>
    <row r="1335" spans="1:5" x14ac:dyDescent="0.2">
      <c r="A1335" t="s">
        <v>98</v>
      </c>
      <c r="B1335" t="s">
        <v>99</v>
      </c>
      <c r="C1335" s="2">
        <v>193220.48000000001</v>
      </c>
      <c r="D1335" s="2">
        <v>188620.48</v>
      </c>
      <c r="E1335" s="24">
        <f t="shared" si="24"/>
        <v>97.619299983107382</v>
      </c>
    </row>
    <row r="1336" spans="1:5" x14ac:dyDescent="0.2">
      <c r="A1336" t="s">
        <v>100</v>
      </c>
      <c r="B1336" t="s">
        <v>101</v>
      </c>
      <c r="C1336" s="2">
        <v>104500</v>
      </c>
      <c r="D1336" s="2">
        <v>147500</v>
      </c>
      <c r="E1336" s="24">
        <f t="shared" si="24"/>
        <v>141.14832535885168</v>
      </c>
    </row>
    <row r="1337" spans="1:5" x14ac:dyDescent="0.2">
      <c r="A1337" t="s">
        <v>102</v>
      </c>
      <c r="B1337" t="s">
        <v>103</v>
      </c>
      <c r="C1337" s="2">
        <v>35243.800000000003</v>
      </c>
      <c r="D1337" s="2">
        <v>51043.8</v>
      </c>
      <c r="E1337" s="24">
        <f t="shared" si="24"/>
        <v>144.83058013040591</v>
      </c>
    </row>
    <row r="1338" spans="1:5" x14ac:dyDescent="0.2">
      <c r="A1338" t="s">
        <v>104</v>
      </c>
      <c r="B1338" t="s">
        <v>105</v>
      </c>
      <c r="C1338" s="2">
        <v>238138</v>
      </c>
      <c r="D1338" s="2">
        <v>263378</v>
      </c>
      <c r="E1338" s="24">
        <f t="shared" si="24"/>
        <v>110.59889643819969</v>
      </c>
    </row>
    <row r="1339" spans="1:5" x14ac:dyDescent="0.2">
      <c r="A1339" s="1" t="s">
        <v>106</v>
      </c>
      <c r="B1339" s="1" t="s">
        <v>107</v>
      </c>
      <c r="C1339" s="3">
        <v>5050</v>
      </c>
      <c r="D1339" s="3">
        <v>15</v>
      </c>
      <c r="E1339" s="25">
        <f t="shared" si="24"/>
        <v>0.29702970297029702</v>
      </c>
    </row>
    <row r="1340" spans="1:5" x14ac:dyDescent="0.2">
      <c r="A1340" t="s">
        <v>110</v>
      </c>
      <c r="B1340" t="s">
        <v>111</v>
      </c>
      <c r="C1340" s="2">
        <v>5050</v>
      </c>
      <c r="D1340" s="2">
        <v>15</v>
      </c>
      <c r="E1340" s="24">
        <f t="shared" si="24"/>
        <v>0.29702970297029702</v>
      </c>
    </row>
    <row r="1341" spans="1:5" x14ac:dyDescent="0.2">
      <c r="A1341" s="1" t="s">
        <v>141</v>
      </c>
      <c r="B1341" s="1" t="s">
        <v>142</v>
      </c>
      <c r="C1341" s="3">
        <v>131000</v>
      </c>
      <c r="D1341" s="3">
        <v>79600</v>
      </c>
      <c r="E1341" s="25">
        <f t="shared" si="24"/>
        <v>60.763358778625957</v>
      </c>
    </row>
    <row r="1342" spans="1:5" x14ac:dyDescent="0.2">
      <c r="A1342" s="1" t="s">
        <v>147</v>
      </c>
      <c r="B1342" s="1" t="s">
        <v>148</v>
      </c>
      <c r="C1342" s="3">
        <v>81000</v>
      </c>
      <c r="D1342" s="3">
        <v>79600</v>
      </c>
      <c r="E1342" s="25">
        <f t="shared" si="24"/>
        <v>98.271604938271608</v>
      </c>
    </row>
    <row r="1343" spans="1:5" x14ac:dyDescent="0.2">
      <c r="A1343" t="s">
        <v>151</v>
      </c>
      <c r="B1343" t="s">
        <v>152</v>
      </c>
      <c r="C1343" s="2">
        <v>81000</v>
      </c>
      <c r="D1343" s="2">
        <v>79600</v>
      </c>
      <c r="E1343" s="24">
        <f t="shared" si="24"/>
        <v>98.271604938271608</v>
      </c>
    </row>
    <row r="1344" spans="1:5" x14ac:dyDescent="0.2">
      <c r="A1344" s="1" t="s">
        <v>159</v>
      </c>
      <c r="B1344" s="1" t="s">
        <v>160</v>
      </c>
      <c r="C1344" s="3">
        <v>50000</v>
      </c>
      <c r="D1344" s="3">
        <v>0</v>
      </c>
      <c r="E1344" s="25">
        <f t="shared" si="24"/>
        <v>0</v>
      </c>
    </row>
    <row r="1345" spans="1:5" x14ac:dyDescent="0.2">
      <c r="A1345" t="s">
        <v>161</v>
      </c>
      <c r="B1345" t="s">
        <v>162</v>
      </c>
      <c r="C1345" s="2">
        <v>50000</v>
      </c>
      <c r="D1345" s="2">
        <v>0</v>
      </c>
      <c r="E1345" s="24">
        <f t="shared" si="24"/>
        <v>0</v>
      </c>
    </row>
    <row r="1346" spans="1:5" x14ac:dyDescent="0.2">
      <c r="A1346" s="10" t="s">
        <v>223</v>
      </c>
      <c r="B1346" s="10"/>
      <c r="C1346" s="11">
        <v>1209775.28</v>
      </c>
      <c r="D1346" s="11">
        <v>2247989.4900000002</v>
      </c>
      <c r="E1346" s="31">
        <f t="shared" si="24"/>
        <v>185.81876544873691</v>
      </c>
    </row>
    <row r="1347" spans="1:5" x14ac:dyDescent="0.2">
      <c r="A1347" s="1" t="s">
        <v>84</v>
      </c>
      <c r="B1347" s="1" t="s">
        <v>85</v>
      </c>
      <c r="C1347" s="3">
        <v>858108.4</v>
      </c>
      <c r="D1347" s="3">
        <v>1527345.49</v>
      </c>
      <c r="E1347" s="25">
        <f t="shared" si="24"/>
        <v>177.98980758141977</v>
      </c>
    </row>
    <row r="1348" spans="1:5" x14ac:dyDescent="0.2">
      <c r="A1348" s="1" t="s">
        <v>86</v>
      </c>
      <c r="B1348" s="1" t="s">
        <v>87</v>
      </c>
      <c r="C1348" s="3">
        <v>21980</v>
      </c>
      <c r="D1348" s="3">
        <v>45730</v>
      </c>
      <c r="E1348" s="25">
        <f t="shared" si="24"/>
        <v>208.05277525022748</v>
      </c>
    </row>
    <row r="1349" spans="1:5" x14ac:dyDescent="0.2">
      <c r="A1349" t="s">
        <v>88</v>
      </c>
      <c r="B1349" t="s">
        <v>89</v>
      </c>
      <c r="C1349" s="2">
        <v>2000</v>
      </c>
      <c r="D1349" s="2">
        <v>8500</v>
      </c>
      <c r="E1349" s="24">
        <f t="shared" si="24"/>
        <v>425</v>
      </c>
    </row>
    <row r="1350" spans="1:5" x14ac:dyDescent="0.2">
      <c r="A1350" t="s">
        <v>90</v>
      </c>
      <c r="B1350" t="s">
        <v>91</v>
      </c>
      <c r="C1350" s="2">
        <v>18000</v>
      </c>
      <c r="D1350" s="2">
        <v>35250</v>
      </c>
      <c r="E1350" s="24">
        <f t="shared" si="24"/>
        <v>195.83333333333331</v>
      </c>
    </row>
    <row r="1351" spans="1:5" x14ac:dyDescent="0.2">
      <c r="A1351" t="s">
        <v>92</v>
      </c>
      <c r="B1351" t="s">
        <v>93</v>
      </c>
      <c r="C1351" s="2">
        <v>1980</v>
      </c>
      <c r="D1351" s="2">
        <v>1980</v>
      </c>
      <c r="E1351" s="24">
        <f t="shared" si="24"/>
        <v>100</v>
      </c>
    </row>
    <row r="1352" spans="1:5" x14ac:dyDescent="0.2">
      <c r="A1352" s="1" t="s">
        <v>94</v>
      </c>
      <c r="B1352" s="1" t="s">
        <v>95</v>
      </c>
      <c r="C1352" s="3">
        <v>835128.4</v>
      </c>
      <c r="D1352" s="3">
        <v>1477432.19</v>
      </c>
      <c r="E1352" s="25">
        <f t="shared" si="24"/>
        <v>176.91078282094105</v>
      </c>
    </row>
    <row r="1353" spans="1:5" x14ac:dyDescent="0.2">
      <c r="A1353" t="s">
        <v>96</v>
      </c>
      <c r="B1353" t="s">
        <v>97</v>
      </c>
      <c r="C1353" s="2">
        <v>98500</v>
      </c>
      <c r="D1353" s="2">
        <v>711364.82</v>
      </c>
      <c r="E1353" s="24">
        <f t="shared" si="24"/>
        <v>722.19778680203046</v>
      </c>
    </row>
    <row r="1354" spans="1:5" x14ac:dyDescent="0.2">
      <c r="A1354" t="s">
        <v>98</v>
      </c>
      <c r="B1354" t="s">
        <v>99</v>
      </c>
      <c r="C1354" s="2">
        <v>412441.55</v>
      </c>
      <c r="D1354" s="2">
        <v>423526.91</v>
      </c>
      <c r="E1354" s="24">
        <f t="shared" si="24"/>
        <v>102.68774084473303</v>
      </c>
    </row>
    <row r="1355" spans="1:5" x14ac:dyDescent="0.2">
      <c r="A1355" t="s">
        <v>100</v>
      </c>
      <c r="B1355" t="s">
        <v>101</v>
      </c>
      <c r="C1355" s="2">
        <v>166000</v>
      </c>
      <c r="D1355" s="2">
        <v>197650</v>
      </c>
      <c r="E1355" s="24">
        <f t="shared" si="24"/>
        <v>119.06626506024097</v>
      </c>
    </row>
    <row r="1356" spans="1:5" x14ac:dyDescent="0.2">
      <c r="A1356" t="s">
        <v>104</v>
      </c>
      <c r="B1356" t="s">
        <v>105</v>
      </c>
      <c r="C1356" s="2">
        <v>158186.85</v>
      </c>
      <c r="D1356" s="2">
        <v>144890.46</v>
      </c>
      <c r="E1356" s="24">
        <f t="shared" si="24"/>
        <v>91.594503588635831</v>
      </c>
    </row>
    <row r="1357" spans="1:5" x14ac:dyDescent="0.2">
      <c r="A1357" s="1" t="s">
        <v>106</v>
      </c>
      <c r="B1357" s="1" t="s">
        <v>107</v>
      </c>
      <c r="C1357" s="3">
        <v>1000</v>
      </c>
      <c r="D1357" s="3">
        <v>1000</v>
      </c>
      <c r="E1357" s="25">
        <f t="shared" si="24"/>
        <v>100</v>
      </c>
    </row>
    <row r="1358" spans="1:5" x14ac:dyDescent="0.2">
      <c r="A1358" t="s">
        <v>110</v>
      </c>
      <c r="B1358" t="s">
        <v>111</v>
      </c>
      <c r="C1358" s="2">
        <v>1000</v>
      </c>
      <c r="D1358" s="2">
        <v>1000</v>
      </c>
      <c r="E1358" s="24">
        <f t="shared" ref="E1358:E1401" si="25">SUM(D1358/C1358)*100</f>
        <v>100</v>
      </c>
    </row>
    <row r="1359" spans="1:5" x14ac:dyDescent="0.2">
      <c r="A1359" s="1" t="s">
        <v>125</v>
      </c>
      <c r="B1359" s="1" t="s">
        <v>126</v>
      </c>
      <c r="C1359" s="3">
        <v>0</v>
      </c>
      <c r="D1359" s="3">
        <v>3183.3</v>
      </c>
      <c r="E1359" s="25"/>
    </row>
    <row r="1360" spans="1:5" x14ac:dyDescent="0.2">
      <c r="A1360" t="s">
        <v>127</v>
      </c>
      <c r="B1360" t="s">
        <v>128</v>
      </c>
      <c r="C1360" s="2">
        <v>0</v>
      </c>
      <c r="D1360" s="2">
        <v>3183.3</v>
      </c>
    </row>
    <row r="1361" spans="1:5" x14ac:dyDescent="0.2">
      <c r="A1361" s="1" t="s">
        <v>141</v>
      </c>
      <c r="B1361" s="1" t="s">
        <v>142</v>
      </c>
      <c r="C1361" s="3">
        <v>351666.88</v>
      </c>
      <c r="D1361" s="3">
        <v>720644</v>
      </c>
      <c r="E1361" s="25">
        <f t="shared" si="25"/>
        <v>204.92234014189793</v>
      </c>
    </row>
    <row r="1362" spans="1:5" x14ac:dyDescent="0.2">
      <c r="A1362" s="1" t="s">
        <v>143</v>
      </c>
      <c r="B1362" s="1" t="s">
        <v>144</v>
      </c>
      <c r="C1362" s="3">
        <v>0</v>
      </c>
      <c r="D1362" s="3">
        <v>7000</v>
      </c>
      <c r="E1362" s="25"/>
    </row>
    <row r="1363" spans="1:5" x14ac:dyDescent="0.2">
      <c r="A1363" t="s">
        <v>145</v>
      </c>
      <c r="B1363" t="s">
        <v>146</v>
      </c>
      <c r="C1363" s="2">
        <v>0</v>
      </c>
      <c r="D1363" s="2">
        <v>7000</v>
      </c>
    </row>
    <row r="1364" spans="1:5" x14ac:dyDescent="0.2">
      <c r="A1364" s="1" t="s">
        <v>147</v>
      </c>
      <c r="B1364" s="1" t="s">
        <v>148</v>
      </c>
      <c r="C1364" s="3">
        <v>351666.88</v>
      </c>
      <c r="D1364" s="3">
        <v>713644</v>
      </c>
      <c r="E1364" s="25">
        <f t="shared" si="25"/>
        <v>202.93182002240303</v>
      </c>
    </row>
    <row r="1365" spans="1:5" x14ac:dyDescent="0.2">
      <c r="A1365" t="s">
        <v>151</v>
      </c>
      <c r="B1365" t="s">
        <v>152</v>
      </c>
      <c r="C1365" s="2">
        <v>348666.88</v>
      </c>
      <c r="D1365" s="2">
        <v>662228.27</v>
      </c>
      <c r="E1365" s="24">
        <f t="shared" si="25"/>
        <v>189.93150998454456</v>
      </c>
    </row>
    <row r="1366" spans="1:5" x14ac:dyDescent="0.2">
      <c r="A1366" t="s">
        <v>155</v>
      </c>
      <c r="B1366" t="s">
        <v>156</v>
      </c>
      <c r="C1366" s="2">
        <v>3000</v>
      </c>
      <c r="D1366" s="2">
        <v>50015.73</v>
      </c>
      <c r="E1366" s="24">
        <f t="shared" si="25"/>
        <v>1667.191</v>
      </c>
    </row>
    <row r="1367" spans="1:5" x14ac:dyDescent="0.2">
      <c r="A1367" t="s">
        <v>157</v>
      </c>
      <c r="B1367" t="s">
        <v>158</v>
      </c>
      <c r="C1367" s="2">
        <v>0</v>
      </c>
      <c r="D1367" s="2">
        <v>1400</v>
      </c>
    </row>
    <row r="1368" spans="1:5" x14ac:dyDescent="0.2">
      <c r="A1368" s="10" t="s">
        <v>224</v>
      </c>
      <c r="B1368" s="10"/>
      <c r="C1368" s="11">
        <v>5183000</v>
      </c>
      <c r="D1368" s="11">
        <v>5183000</v>
      </c>
      <c r="E1368" s="31">
        <f t="shared" si="25"/>
        <v>100</v>
      </c>
    </row>
    <row r="1369" spans="1:5" x14ac:dyDescent="0.2">
      <c r="A1369" s="1" t="s">
        <v>84</v>
      </c>
      <c r="B1369" s="1" t="s">
        <v>85</v>
      </c>
      <c r="C1369" s="3">
        <v>25000</v>
      </c>
      <c r="D1369" s="3">
        <v>25000</v>
      </c>
      <c r="E1369" s="25">
        <f t="shared" si="25"/>
        <v>100</v>
      </c>
    </row>
    <row r="1370" spans="1:5" x14ac:dyDescent="0.2">
      <c r="A1370" s="1" t="s">
        <v>94</v>
      </c>
      <c r="B1370" s="1" t="s">
        <v>95</v>
      </c>
      <c r="C1370" s="3">
        <v>25000</v>
      </c>
      <c r="D1370" s="3">
        <v>25000</v>
      </c>
      <c r="E1370" s="25">
        <f t="shared" si="25"/>
        <v>100</v>
      </c>
    </row>
    <row r="1371" spans="1:5" x14ac:dyDescent="0.2">
      <c r="A1371" t="s">
        <v>104</v>
      </c>
      <c r="B1371" t="s">
        <v>105</v>
      </c>
      <c r="C1371" s="2">
        <v>25000</v>
      </c>
      <c r="D1371" s="2">
        <v>25000</v>
      </c>
      <c r="E1371" s="24">
        <f t="shared" si="25"/>
        <v>100</v>
      </c>
    </row>
    <row r="1372" spans="1:5" x14ac:dyDescent="0.2">
      <c r="A1372" s="1" t="s">
        <v>141</v>
      </c>
      <c r="B1372" s="1" t="s">
        <v>142</v>
      </c>
      <c r="C1372" s="3">
        <v>5158000</v>
      </c>
      <c r="D1372" s="3">
        <v>5158000</v>
      </c>
      <c r="E1372" s="25">
        <f t="shared" si="25"/>
        <v>100</v>
      </c>
    </row>
    <row r="1373" spans="1:5" x14ac:dyDescent="0.2">
      <c r="A1373" s="1" t="s">
        <v>147</v>
      </c>
      <c r="B1373" s="1" t="s">
        <v>148</v>
      </c>
      <c r="C1373" s="3">
        <v>5158000</v>
      </c>
      <c r="D1373" s="3">
        <v>5158000</v>
      </c>
      <c r="E1373" s="25">
        <f t="shared" si="25"/>
        <v>100</v>
      </c>
    </row>
    <row r="1374" spans="1:5" x14ac:dyDescent="0.2">
      <c r="A1374" t="s">
        <v>149</v>
      </c>
      <c r="B1374" t="s">
        <v>150</v>
      </c>
      <c r="C1374" s="2">
        <v>5158000</v>
      </c>
      <c r="D1374" s="2">
        <v>5158000</v>
      </c>
      <c r="E1374" s="24">
        <f t="shared" si="25"/>
        <v>100</v>
      </c>
    </row>
    <row r="1375" spans="1:5" x14ac:dyDescent="0.2">
      <c r="A1375" s="10" t="s">
        <v>225</v>
      </c>
      <c r="B1375" s="10"/>
      <c r="C1375" s="11">
        <v>348000</v>
      </c>
      <c r="D1375" s="11">
        <v>355700</v>
      </c>
      <c r="E1375" s="31">
        <f t="shared" si="25"/>
        <v>102.21264367816092</v>
      </c>
    </row>
    <row r="1376" spans="1:5" x14ac:dyDescent="0.2">
      <c r="A1376" s="1" t="s">
        <v>84</v>
      </c>
      <c r="B1376" s="1" t="s">
        <v>85</v>
      </c>
      <c r="C1376" s="3">
        <v>265000</v>
      </c>
      <c r="D1376" s="3">
        <v>259200</v>
      </c>
      <c r="E1376" s="25">
        <f t="shared" si="25"/>
        <v>97.811320754716974</v>
      </c>
    </row>
    <row r="1377" spans="1:5" x14ac:dyDescent="0.2">
      <c r="A1377" s="1" t="s">
        <v>86</v>
      </c>
      <c r="B1377" s="1" t="s">
        <v>87</v>
      </c>
      <c r="C1377" s="3">
        <v>50000</v>
      </c>
      <c r="D1377" s="3">
        <v>43700</v>
      </c>
      <c r="E1377" s="25">
        <f t="shared" si="25"/>
        <v>87.4</v>
      </c>
    </row>
    <row r="1378" spans="1:5" x14ac:dyDescent="0.2">
      <c r="A1378" t="s">
        <v>88</v>
      </c>
      <c r="B1378" t="s">
        <v>89</v>
      </c>
      <c r="C1378" s="2">
        <v>50000</v>
      </c>
      <c r="D1378" s="2">
        <v>43200</v>
      </c>
      <c r="E1378" s="24">
        <f t="shared" si="25"/>
        <v>86.4</v>
      </c>
    </row>
    <row r="1379" spans="1:5" x14ac:dyDescent="0.2">
      <c r="A1379" t="s">
        <v>92</v>
      </c>
      <c r="B1379" t="s">
        <v>93</v>
      </c>
      <c r="C1379" s="2">
        <v>0</v>
      </c>
      <c r="D1379" s="2">
        <v>500</v>
      </c>
    </row>
    <row r="1380" spans="1:5" x14ac:dyDescent="0.2">
      <c r="A1380" s="1" t="s">
        <v>94</v>
      </c>
      <c r="B1380" s="1" t="s">
        <v>95</v>
      </c>
      <c r="C1380" s="3">
        <v>215000</v>
      </c>
      <c r="D1380" s="3">
        <v>215500</v>
      </c>
      <c r="E1380" s="25">
        <f t="shared" si="25"/>
        <v>100.23255813953489</v>
      </c>
    </row>
    <row r="1381" spans="1:5" x14ac:dyDescent="0.2">
      <c r="A1381" t="s">
        <v>96</v>
      </c>
      <c r="B1381" t="s">
        <v>97</v>
      </c>
      <c r="C1381" s="2">
        <v>15100</v>
      </c>
      <c r="D1381" s="2">
        <v>11600</v>
      </c>
      <c r="E1381" s="24">
        <f t="shared" si="25"/>
        <v>76.821192052980138</v>
      </c>
    </row>
    <row r="1382" spans="1:5" x14ac:dyDescent="0.2">
      <c r="A1382" t="s">
        <v>98</v>
      </c>
      <c r="B1382" t="s">
        <v>99</v>
      </c>
      <c r="C1382" s="2">
        <v>47600</v>
      </c>
      <c r="D1382" s="2">
        <v>44100</v>
      </c>
      <c r="E1382" s="24">
        <f t="shared" si="25"/>
        <v>92.64705882352942</v>
      </c>
    </row>
    <row r="1383" spans="1:5" x14ac:dyDescent="0.2">
      <c r="A1383" t="s">
        <v>100</v>
      </c>
      <c r="B1383" t="s">
        <v>101</v>
      </c>
      <c r="C1383" s="2">
        <v>38000</v>
      </c>
      <c r="D1383" s="2">
        <v>53500</v>
      </c>
      <c r="E1383" s="24">
        <f t="shared" si="25"/>
        <v>140.78947368421052</v>
      </c>
    </row>
    <row r="1384" spans="1:5" x14ac:dyDescent="0.2">
      <c r="A1384" t="s">
        <v>102</v>
      </c>
      <c r="B1384" t="s">
        <v>103</v>
      </c>
      <c r="C1384" s="2">
        <v>4000</v>
      </c>
      <c r="D1384" s="2">
        <v>1000</v>
      </c>
      <c r="E1384" s="24">
        <f t="shared" si="25"/>
        <v>25</v>
      </c>
    </row>
    <row r="1385" spans="1:5" x14ac:dyDescent="0.2">
      <c r="A1385" t="s">
        <v>104</v>
      </c>
      <c r="B1385" t="s">
        <v>105</v>
      </c>
      <c r="C1385" s="2">
        <v>110300</v>
      </c>
      <c r="D1385" s="2">
        <v>105300</v>
      </c>
      <c r="E1385" s="24">
        <f t="shared" si="25"/>
        <v>95.466908431550308</v>
      </c>
    </row>
    <row r="1386" spans="1:5" x14ac:dyDescent="0.2">
      <c r="A1386" s="1" t="s">
        <v>141</v>
      </c>
      <c r="B1386" s="1" t="s">
        <v>142</v>
      </c>
      <c r="C1386" s="3">
        <v>83000</v>
      </c>
      <c r="D1386" s="3">
        <v>96500</v>
      </c>
      <c r="E1386" s="25">
        <f t="shared" si="25"/>
        <v>116.26506024096386</v>
      </c>
    </row>
    <row r="1387" spans="1:5" x14ac:dyDescent="0.2">
      <c r="A1387" s="1" t="s">
        <v>147</v>
      </c>
      <c r="B1387" s="1" t="s">
        <v>148</v>
      </c>
      <c r="C1387" s="3">
        <v>83000</v>
      </c>
      <c r="D1387" s="3">
        <v>96500</v>
      </c>
      <c r="E1387" s="25">
        <f t="shared" si="25"/>
        <v>116.26506024096386</v>
      </c>
    </row>
    <row r="1388" spans="1:5" x14ac:dyDescent="0.2">
      <c r="A1388" t="s">
        <v>149</v>
      </c>
      <c r="B1388" t="s">
        <v>150</v>
      </c>
      <c r="C1388" s="2">
        <v>10000</v>
      </c>
      <c r="D1388" s="2">
        <v>5000</v>
      </c>
      <c r="E1388" s="24">
        <f t="shared" si="25"/>
        <v>50</v>
      </c>
    </row>
    <row r="1389" spans="1:5" x14ac:dyDescent="0.2">
      <c r="A1389" t="s">
        <v>151</v>
      </c>
      <c r="B1389" t="s">
        <v>152</v>
      </c>
      <c r="C1389" s="2">
        <v>68000</v>
      </c>
      <c r="D1389" s="2">
        <v>86500</v>
      </c>
      <c r="E1389" s="24">
        <f t="shared" si="25"/>
        <v>127.20588235294117</v>
      </c>
    </row>
    <row r="1390" spans="1:5" x14ac:dyDescent="0.2">
      <c r="A1390" t="s">
        <v>155</v>
      </c>
      <c r="B1390" t="s">
        <v>156</v>
      </c>
      <c r="C1390" s="2">
        <v>5000</v>
      </c>
      <c r="D1390" s="2">
        <v>5000</v>
      </c>
      <c r="E1390" s="24">
        <f t="shared" si="25"/>
        <v>100</v>
      </c>
    </row>
    <row r="1391" spans="1:5" x14ac:dyDescent="0.2">
      <c r="A1391" s="10" t="s">
        <v>228</v>
      </c>
      <c r="B1391" s="10"/>
      <c r="C1391" s="11">
        <v>677695.68</v>
      </c>
      <c r="D1391" s="11">
        <v>1379657.58</v>
      </c>
      <c r="E1391" s="31">
        <f t="shared" si="25"/>
        <v>203.58069568925097</v>
      </c>
    </row>
    <row r="1392" spans="1:5" x14ac:dyDescent="0.2">
      <c r="A1392" s="1" t="s">
        <v>84</v>
      </c>
      <c r="B1392" s="1" t="s">
        <v>85</v>
      </c>
      <c r="C1392" s="3">
        <v>677695.68</v>
      </c>
      <c r="D1392" s="3">
        <v>1379657.58</v>
      </c>
      <c r="E1392" s="25">
        <f t="shared" si="25"/>
        <v>203.58069568925097</v>
      </c>
    </row>
    <row r="1393" spans="1:5" x14ac:dyDescent="0.2">
      <c r="A1393" s="1" t="s">
        <v>86</v>
      </c>
      <c r="B1393" s="1" t="s">
        <v>87</v>
      </c>
      <c r="C1393" s="3">
        <v>102004</v>
      </c>
      <c r="D1393" s="3">
        <v>109504</v>
      </c>
      <c r="E1393" s="25">
        <f t="shared" si="25"/>
        <v>107.35265283714364</v>
      </c>
    </row>
    <row r="1394" spans="1:5" x14ac:dyDescent="0.2">
      <c r="A1394" t="s">
        <v>90</v>
      </c>
      <c r="B1394" t="s">
        <v>91</v>
      </c>
      <c r="C1394" s="2">
        <v>102004</v>
      </c>
      <c r="D1394" s="2">
        <v>109504</v>
      </c>
      <c r="E1394" s="24">
        <f t="shared" si="25"/>
        <v>107.35265283714364</v>
      </c>
    </row>
    <row r="1395" spans="1:5" x14ac:dyDescent="0.2">
      <c r="A1395" s="1" t="s">
        <v>94</v>
      </c>
      <c r="B1395" s="1" t="s">
        <v>95</v>
      </c>
      <c r="C1395" s="3">
        <v>575691.68000000005</v>
      </c>
      <c r="D1395" s="3">
        <v>1270153.58</v>
      </c>
      <c r="E1395" s="25">
        <f t="shared" si="25"/>
        <v>220.63087310902253</v>
      </c>
    </row>
    <row r="1396" spans="1:5" x14ac:dyDescent="0.2">
      <c r="A1396" t="s">
        <v>96</v>
      </c>
      <c r="B1396" t="s">
        <v>97</v>
      </c>
      <c r="C1396" s="2">
        <v>378896.69</v>
      </c>
      <c r="D1396" s="2">
        <v>612396.68999999994</v>
      </c>
      <c r="E1396" s="24">
        <f t="shared" si="25"/>
        <v>161.62629713128399</v>
      </c>
    </row>
    <row r="1397" spans="1:5" x14ac:dyDescent="0.2">
      <c r="A1397" t="s">
        <v>98</v>
      </c>
      <c r="B1397" t="s">
        <v>99</v>
      </c>
      <c r="C1397" s="2">
        <v>11000</v>
      </c>
      <c r="D1397" s="2">
        <v>93961.9</v>
      </c>
      <c r="E1397" s="24">
        <f t="shared" si="25"/>
        <v>854.19909090909096</v>
      </c>
    </row>
    <row r="1398" spans="1:5" x14ac:dyDescent="0.2">
      <c r="A1398" t="s">
        <v>100</v>
      </c>
      <c r="B1398" t="s">
        <v>101</v>
      </c>
      <c r="C1398" s="2">
        <v>37000</v>
      </c>
      <c r="D1398" s="2">
        <v>40000</v>
      </c>
      <c r="E1398" s="24">
        <f t="shared" si="25"/>
        <v>108.10810810810811</v>
      </c>
    </row>
    <row r="1399" spans="1:5" x14ac:dyDescent="0.2">
      <c r="A1399" t="s">
        <v>102</v>
      </c>
      <c r="B1399" t="s">
        <v>103</v>
      </c>
      <c r="C1399" s="2">
        <v>53000</v>
      </c>
      <c r="D1399" s="2">
        <v>40000</v>
      </c>
      <c r="E1399" s="24">
        <f t="shared" si="25"/>
        <v>75.471698113207552</v>
      </c>
    </row>
    <row r="1400" spans="1:5" x14ac:dyDescent="0.2">
      <c r="A1400" t="s">
        <v>104</v>
      </c>
      <c r="B1400" t="s">
        <v>105</v>
      </c>
      <c r="C1400" s="2">
        <v>95794.99</v>
      </c>
      <c r="D1400" s="2">
        <v>483794.99</v>
      </c>
      <c r="E1400" s="24">
        <f t="shared" si="25"/>
        <v>505.03162012961218</v>
      </c>
    </row>
    <row r="1401" spans="1:5" x14ac:dyDescent="0.2">
      <c r="A1401" s="10" t="s">
        <v>230</v>
      </c>
      <c r="B1401" s="10"/>
      <c r="C1401" s="11">
        <v>35505</v>
      </c>
      <c r="D1401" s="11">
        <v>35505</v>
      </c>
      <c r="E1401" s="31">
        <f t="shared" si="25"/>
        <v>100</v>
      </c>
    </row>
    <row r="1402" spans="1:5" x14ac:dyDescent="0.2">
      <c r="A1402" s="1" t="s">
        <v>84</v>
      </c>
      <c r="B1402" s="1" t="s">
        <v>85</v>
      </c>
      <c r="C1402" s="3">
        <v>2000</v>
      </c>
      <c r="D1402" s="3">
        <v>2000</v>
      </c>
      <c r="E1402" s="25">
        <f t="shared" ref="E1402:E1446" si="26">SUM(D1402/C1402)*100</f>
        <v>100</v>
      </c>
    </row>
    <row r="1403" spans="1:5" x14ac:dyDescent="0.2">
      <c r="A1403" s="1" t="s">
        <v>94</v>
      </c>
      <c r="B1403" s="1" t="s">
        <v>95</v>
      </c>
      <c r="C1403" s="3">
        <v>2000</v>
      </c>
      <c r="D1403" s="3">
        <v>2000</v>
      </c>
      <c r="E1403" s="25">
        <f t="shared" si="26"/>
        <v>100</v>
      </c>
    </row>
    <row r="1404" spans="1:5" x14ac:dyDescent="0.2">
      <c r="A1404" t="s">
        <v>98</v>
      </c>
      <c r="B1404" t="s">
        <v>99</v>
      </c>
      <c r="C1404" s="2">
        <v>1000</v>
      </c>
      <c r="D1404" s="2">
        <v>1000</v>
      </c>
      <c r="E1404" s="24">
        <f t="shared" si="26"/>
        <v>100</v>
      </c>
    </row>
    <row r="1405" spans="1:5" x14ac:dyDescent="0.2">
      <c r="A1405" t="s">
        <v>100</v>
      </c>
      <c r="B1405" t="s">
        <v>101</v>
      </c>
      <c r="C1405" s="2">
        <v>1000</v>
      </c>
      <c r="D1405" s="2">
        <v>1000</v>
      </c>
      <c r="E1405" s="24">
        <f t="shared" si="26"/>
        <v>100</v>
      </c>
    </row>
    <row r="1406" spans="1:5" x14ac:dyDescent="0.2">
      <c r="A1406" s="1" t="s">
        <v>141</v>
      </c>
      <c r="B1406" s="1" t="s">
        <v>142</v>
      </c>
      <c r="C1406" s="3">
        <v>33505</v>
      </c>
      <c r="D1406" s="3">
        <v>33505</v>
      </c>
      <c r="E1406" s="25">
        <f t="shared" si="26"/>
        <v>100</v>
      </c>
    </row>
    <row r="1407" spans="1:5" x14ac:dyDescent="0.2">
      <c r="A1407" s="1" t="s">
        <v>147</v>
      </c>
      <c r="B1407" s="1" t="s">
        <v>148</v>
      </c>
      <c r="C1407" s="3">
        <v>33505</v>
      </c>
      <c r="D1407" s="3">
        <v>33505</v>
      </c>
      <c r="E1407" s="25">
        <f t="shared" si="26"/>
        <v>100</v>
      </c>
    </row>
    <row r="1408" spans="1:5" x14ac:dyDescent="0.2">
      <c r="A1408" t="s">
        <v>151</v>
      </c>
      <c r="B1408" t="s">
        <v>152</v>
      </c>
      <c r="C1408" s="2">
        <v>31205</v>
      </c>
      <c r="D1408" s="2">
        <v>31205</v>
      </c>
      <c r="E1408" s="24">
        <f t="shared" si="26"/>
        <v>100</v>
      </c>
    </row>
    <row r="1409" spans="1:5" x14ac:dyDescent="0.2">
      <c r="A1409" t="s">
        <v>155</v>
      </c>
      <c r="B1409" t="s">
        <v>156</v>
      </c>
      <c r="C1409" s="2">
        <v>2300</v>
      </c>
      <c r="D1409" s="2">
        <v>2300</v>
      </c>
      <c r="E1409" s="24">
        <f t="shared" si="26"/>
        <v>100</v>
      </c>
    </row>
    <row r="1410" spans="1:5" x14ac:dyDescent="0.2">
      <c r="A1410" s="16" t="s">
        <v>384</v>
      </c>
      <c r="B1410" s="16"/>
      <c r="C1410" s="17">
        <v>2029043.04</v>
      </c>
      <c r="D1410" s="17">
        <v>2064043.04</v>
      </c>
      <c r="E1410" s="30">
        <f t="shared" si="26"/>
        <v>101.72495108827262</v>
      </c>
    </row>
    <row r="1411" spans="1:5" x14ac:dyDescent="0.2">
      <c r="A1411" s="10" t="s">
        <v>221</v>
      </c>
      <c r="B1411" s="10"/>
      <c r="C1411" s="11">
        <v>118000</v>
      </c>
      <c r="D1411" s="11">
        <v>138000</v>
      </c>
      <c r="E1411" s="31">
        <f t="shared" si="26"/>
        <v>116.94915254237289</v>
      </c>
    </row>
    <row r="1412" spans="1:5" x14ac:dyDescent="0.2">
      <c r="A1412" s="1" t="s">
        <v>84</v>
      </c>
      <c r="B1412" s="1" t="s">
        <v>85</v>
      </c>
      <c r="C1412" s="3">
        <v>118000</v>
      </c>
      <c r="D1412" s="3">
        <v>138000</v>
      </c>
      <c r="E1412" s="25">
        <f t="shared" si="26"/>
        <v>116.94915254237289</v>
      </c>
    </row>
    <row r="1413" spans="1:5" x14ac:dyDescent="0.2">
      <c r="A1413" s="1" t="s">
        <v>94</v>
      </c>
      <c r="B1413" s="1" t="s">
        <v>95</v>
      </c>
      <c r="C1413" s="3">
        <v>118000</v>
      </c>
      <c r="D1413" s="3">
        <v>138000</v>
      </c>
      <c r="E1413" s="25">
        <f t="shared" si="26"/>
        <v>116.94915254237289</v>
      </c>
    </row>
    <row r="1414" spans="1:5" x14ac:dyDescent="0.2">
      <c r="A1414" t="s">
        <v>98</v>
      </c>
      <c r="B1414" t="s">
        <v>99</v>
      </c>
      <c r="C1414" s="2">
        <v>108000</v>
      </c>
      <c r="D1414" s="2">
        <v>125000</v>
      </c>
      <c r="E1414" s="24">
        <f t="shared" si="26"/>
        <v>115.74074074074075</v>
      </c>
    </row>
    <row r="1415" spans="1:5" x14ac:dyDescent="0.2">
      <c r="A1415" t="s">
        <v>100</v>
      </c>
      <c r="B1415" t="s">
        <v>101</v>
      </c>
      <c r="C1415" s="2">
        <v>8000</v>
      </c>
      <c r="D1415" s="2">
        <v>8000</v>
      </c>
      <c r="E1415" s="24">
        <f t="shared" si="26"/>
        <v>100</v>
      </c>
    </row>
    <row r="1416" spans="1:5" x14ac:dyDescent="0.2">
      <c r="A1416" t="s">
        <v>104</v>
      </c>
      <c r="B1416" t="s">
        <v>105</v>
      </c>
      <c r="C1416" s="2">
        <v>2000</v>
      </c>
      <c r="D1416" s="2">
        <v>5000</v>
      </c>
      <c r="E1416" s="24">
        <f t="shared" si="26"/>
        <v>250</v>
      </c>
    </row>
    <row r="1417" spans="1:5" x14ac:dyDescent="0.2">
      <c r="A1417" s="10" t="s">
        <v>222</v>
      </c>
      <c r="B1417" s="10"/>
      <c r="C1417" s="11">
        <v>1911043.04</v>
      </c>
      <c r="D1417" s="11">
        <v>1926043.04</v>
      </c>
      <c r="E1417" s="31">
        <f t="shared" si="26"/>
        <v>100.78491167838899</v>
      </c>
    </row>
    <row r="1418" spans="1:5" x14ac:dyDescent="0.2">
      <c r="A1418" s="1" t="s">
        <v>84</v>
      </c>
      <c r="B1418" s="1" t="s">
        <v>85</v>
      </c>
      <c r="C1418" s="3">
        <v>1401200</v>
      </c>
      <c r="D1418" s="3">
        <v>1414200</v>
      </c>
      <c r="E1418" s="25">
        <f t="shared" si="26"/>
        <v>100.92777619183558</v>
      </c>
    </row>
    <row r="1419" spans="1:5" x14ac:dyDescent="0.2">
      <c r="A1419" s="1" t="s">
        <v>94</v>
      </c>
      <c r="B1419" s="1" t="s">
        <v>95</v>
      </c>
      <c r="C1419" s="3">
        <v>1388000</v>
      </c>
      <c r="D1419" s="3">
        <v>1401000</v>
      </c>
      <c r="E1419" s="25">
        <f t="shared" si="26"/>
        <v>100.93659942363114</v>
      </c>
    </row>
    <row r="1420" spans="1:5" x14ac:dyDescent="0.2">
      <c r="A1420" t="s">
        <v>96</v>
      </c>
      <c r="B1420" t="s">
        <v>97</v>
      </c>
      <c r="C1420" s="2">
        <v>77000</v>
      </c>
      <c r="D1420" s="2">
        <v>77000</v>
      </c>
      <c r="E1420" s="24">
        <f t="shared" si="26"/>
        <v>100</v>
      </c>
    </row>
    <row r="1421" spans="1:5" x14ac:dyDescent="0.2">
      <c r="A1421" t="s">
        <v>98</v>
      </c>
      <c r="B1421" t="s">
        <v>99</v>
      </c>
      <c r="C1421" s="2">
        <v>1031000</v>
      </c>
      <c r="D1421" s="2">
        <v>1036000</v>
      </c>
      <c r="E1421" s="24">
        <f t="shared" si="26"/>
        <v>100.48496605237634</v>
      </c>
    </row>
    <row r="1422" spans="1:5" x14ac:dyDescent="0.2">
      <c r="A1422" t="s">
        <v>100</v>
      </c>
      <c r="B1422" t="s">
        <v>101</v>
      </c>
      <c r="C1422" s="2">
        <v>220000</v>
      </c>
      <c r="D1422" s="2">
        <v>225000</v>
      </c>
      <c r="E1422" s="24">
        <f t="shared" si="26"/>
        <v>102.27272727272727</v>
      </c>
    </row>
    <row r="1423" spans="1:5" x14ac:dyDescent="0.2">
      <c r="A1423" t="s">
        <v>104</v>
      </c>
      <c r="B1423" t="s">
        <v>105</v>
      </c>
      <c r="C1423" s="2">
        <v>60000</v>
      </c>
      <c r="D1423" s="2">
        <v>63000</v>
      </c>
      <c r="E1423" s="24">
        <f t="shared" si="26"/>
        <v>105</v>
      </c>
    </row>
    <row r="1424" spans="1:5" x14ac:dyDescent="0.2">
      <c r="A1424" s="1" t="s">
        <v>106</v>
      </c>
      <c r="B1424" s="1" t="s">
        <v>107</v>
      </c>
      <c r="C1424" s="3">
        <v>13200</v>
      </c>
      <c r="D1424" s="3">
        <v>13200</v>
      </c>
      <c r="E1424" s="25">
        <f t="shared" si="26"/>
        <v>100</v>
      </c>
    </row>
    <row r="1425" spans="1:5" x14ac:dyDescent="0.2">
      <c r="A1425" t="s">
        <v>110</v>
      </c>
      <c r="B1425" t="s">
        <v>111</v>
      </c>
      <c r="C1425" s="2">
        <v>13200</v>
      </c>
      <c r="D1425" s="2">
        <v>13200</v>
      </c>
      <c r="E1425" s="24">
        <f t="shared" si="26"/>
        <v>100</v>
      </c>
    </row>
    <row r="1426" spans="1:5" x14ac:dyDescent="0.2">
      <c r="A1426" s="1" t="s">
        <v>141</v>
      </c>
      <c r="B1426" s="1" t="s">
        <v>142</v>
      </c>
      <c r="C1426" s="3">
        <v>509843.04</v>
      </c>
      <c r="D1426" s="3">
        <v>511843.04</v>
      </c>
      <c r="E1426" s="25">
        <f t="shared" si="26"/>
        <v>100.3922775919428</v>
      </c>
    </row>
    <row r="1427" spans="1:5" x14ac:dyDescent="0.2">
      <c r="A1427" s="1" t="s">
        <v>147</v>
      </c>
      <c r="B1427" s="1" t="s">
        <v>148</v>
      </c>
      <c r="C1427" s="3">
        <v>209843.04</v>
      </c>
      <c r="D1427" s="3">
        <v>211843.04</v>
      </c>
      <c r="E1427" s="25">
        <f t="shared" si="26"/>
        <v>100.95309332156073</v>
      </c>
    </row>
    <row r="1428" spans="1:5" x14ac:dyDescent="0.2">
      <c r="A1428" t="s">
        <v>151</v>
      </c>
      <c r="B1428" t="s">
        <v>152</v>
      </c>
      <c r="C1428" s="2">
        <v>209843.04</v>
      </c>
      <c r="D1428" s="2">
        <v>209843.04</v>
      </c>
      <c r="E1428" s="24">
        <f t="shared" si="26"/>
        <v>100</v>
      </c>
    </row>
    <row r="1429" spans="1:5" x14ac:dyDescent="0.2">
      <c r="A1429" t="s">
        <v>155</v>
      </c>
      <c r="B1429" t="s">
        <v>156</v>
      </c>
      <c r="C1429" s="2">
        <v>0</v>
      </c>
      <c r="D1429" s="2">
        <v>0</v>
      </c>
    </row>
    <row r="1430" spans="1:5" x14ac:dyDescent="0.2">
      <c r="A1430" t="s">
        <v>157</v>
      </c>
      <c r="B1430" t="s">
        <v>158</v>
      </c>
      <c r="C1430" s="2">
        <v>0</v>
      </c>
      <c r="D1430" s="2">
        <v>2000</v>
      </c>
    </row>
    <row r="1431" spans="1:5" x14ac:dyDescent="0.2">
      <c r="A1431" s="1" t="s">
        <v>159</v>
      </c>
      <c r="B1431" s="1" t="s">
        <v>160</v>
      </c>
      <c r="C1431" s="3">
        <v>300000</v>
      </c>
      <c r="D1431" s="3">
        <v>300000</v>
      </c>
      <c r="E1431" s="25">
        <f t="shared" si="26"/>
        <v>100</v>
      </c>
    </row>
    <row r="1432" spans="1:5" x14ac:dyDescent="0.2">
      <c r="A1432" t="s">
        <v>161</v>
      </c>
      <c r="B1432" t="s">
        <v>162</v>
      </c>
      <c r="C1432" s="2">
        <v>300000</v>
      </c>
      <c r="D1432" s="2">
        <v>300000</v>
      </c>
      <c r="E1432" s="24">
        <f t="shared" si="26"/>
        <v>100</v>
      </c>
    </row>
    <row r="1433" spans="1:5" x14ac:dyDescent="0.2">
      <c r="A1433" s="16" t="s">
        <v>385</v>
      </c>
      <c r="B1433" s="16"/>
      <c r="C1433" s="17">
        <v>89600</v>
      </c>
      <c r="D1433" s="17">
        <v>80000</v>
      </c>
      <c r="E1433" s="30">
        <f t="shared" si="26"/>
        <v>89.285714285714292</v>
      </c>
    </row>
    <row r="1434" spans="1:5" x14ac:dyDescent="0.2">
      <c r="A1434" s="10" t="s">
        <v>214</v>
      </c>
      <c r="B1434" s="10"/>
      <c r="C1434" s="11">
        <v>89600</v>
      </c>
      <c r="D1434" s="11">
        <v>80000</v>
      </c>
      <c r="E1434" s="31">
        <f t="shared" si="26"/>
        <v>89.285714285714292</v>
      </c>
    </row>
    <row r="1435" spans="1:5" x14ac:dyDescent="0.2">
      <c r="A1435" s="1" t="s">
        <v>84</v>
      </c>
      <c r="B1435" s="1" t="s">
        <v>85</v>
      </c>
      <c r="C1435" s="3">
        <v>58600</v>
      </c>
      <c r="D1435" s="3">
        <v>56500</v>
      </c>
      <c r="E1435" s="25">
        <f t="shared" si="26"/>
        <v>96.416382252559728</v>
      </c>
    </row>
    <row r="1436" spans="1:5" x14ac:dyDescent="0.2">
      <c r="A1436" s="1" t="s">
        <v>94</v>
      </c>
      <c r="B1436" s="1" t="s">
        <v>95</v>
      </c>
      <c r="C1436" s="3">
        <v>38600</v>
      </c>
      <c r="D1436" s="3">
        <v>43500</v>
      </c>
      <c r="E1436" s="25">
        <f t="shared" si="26"/>
        <v>112.69430051813471</v>
      </c>
    </row>
    <row r="1437" spans="1:5" x14ac:dyDescent="0.2">
      <c r="A1437" t="s">
        <v>96</v>
      </c>
      <c r="B1437" t="s">
        <v>97</v>
      </c>
      <c r="C1437" s="2">
        <v>34600</v>
      </c>
      <c r="D1437" s="2">
        <v>39790</v>
      </c>
      <c r="E1437" s="24">
        <f t="shared" si="26"/>
        <v>114.99999999999999</v>
      </c>
    </row>
    <row r="1438" spans="1:5" x14ac:dyDescent="0.2">
      <c r="A1438" t="s">
        <v>98</v>
      </c>
      <c r="B1438" t="s">
        <v>99</v>
      </c>
      <c r="C1438" s="2">
        <v>4000</v>
      </c>
      <c r="D1438" s="2">
        <v>3710</v>
      </c>
      <c r="E1438" s="24">
        <f t="shared" si="26"/>
        <v>92.75</v>
      </c>
    </row>
    <row r="1439" spans="1:5" x14ac:dyDescent="0.2">
      <c r="A1439" s="1" t="s">
        <v>125</v>
      </c>
      <c r="B1439" s="1" t="s">
        <v>126</v>
      </c>
      <c r="C1439" s="3">
        <v>20000</v>
      </c>
      <c r="D1439" s="3">
        <v>13000</v>
      </c>
      <c r="E1439" s="25">
        <f t="shared" si="26"/>
        <v>65</v>
      </c>
    </row>
    <row r="1440" spans="1:5" x14ac:dyDescent="0.2">
      <c r="A1440" t="s">
        <v>127</v>
      </c>
      <c r="B1440" t="s">
        <v>128</v>
      </c>
      <c r="C1440" s="2">
        <v>20000</v>
      </c>
      <c r="D1440" s="2">
        <v>13000</v>
      </c>
      <c r="E1440" s="24">
        <f t="shared" si="26"/>
        <v>65</v>
      </c>
    </row>
    <row r="1441" spans="1:5" x14ac:dyDescent="0.2">
      <c r="A1441" s="1" t="s">
        <v>141</v>
      </c>
      <c r="B1441" s="1" t="s">
        <v>142</v>
      </c>
      <c r="C1441" s="3">
        <v>31000</v>
      </c>
      <c r="D1441" s="3">
        <v>23500</v>
      </c>
      <c r="E1441" s="25">
        <f t="shared" si="26"/>
        <v>75.806451612903231</v>
      </c>
    </row>
    <row r="1442" spans="1:5" x14ac:dyDescent="0.2">
      <c r="A1442" s="1" t="s">
        <v>147</v>
      </c>
      <c r="B1442" s="1" t="s">
        <v>148</v>
      </c>
      <c r="C1442" s="3">
        <v>31000</v>
      </c>
      <c r="D1442" s="3">
        <v>23500</v>
      </c>
      <c r="E1442" s="25">
        <f t="shared" si="26"/>
        <v>75.806451612903231</v>
      </c>
    </row>
    <row r="1443" spans="1:5" x14ac:dyDescent="0.2">
      <c r="A1443" t="s">
        <v>151</v>
      </c>
      <c r="B1443" t="s">
        <v>152</v>
      </c>
      <c r="C1443" s="2">
        <v>31000</v>
      </c>
      <c r="D1443" s="2">
        <v>23500</v>
      </c>
      <c r="E1443" s="24">
        <f t="shared" si="26"/>
        <v>75.806451612903231</v>
      </c>
    </row>
    <row r="1444" spans="1:5" x14ac:dyDescent="0.2">
      <c r="A1444" s="16" t="s">
        <v>386</v>
      </c>
      <c r="B1444" s="16"/>
      <c r="C1444" s="17">
        <v>570000</v>
      </c>
      <c r="D1444" s="17">
        <v>660000</v>
      </c>
      <c r="E1444" s="30">
        <f t="shared" si="26"/>
        <v>115.78947368421053</v>
      </c>
    </row>
    <row r="1445" spans="1:5" x14ac:dyDescent="0.2">
      <c r="A1445" s="10" t="s">
        <v>209</v>
      </c>
      <c r="B1445" s="10"/>
      <c r="C1445" s="11">
        <v>570000</v>
      </c>
      <c r="D1445" s="11">
        <v>660000</v>
      </c>
      <c r="E1445" s="31">
        <f t="shared" si="26"/>
        <v>115.78947368421053</v>
      </c>
    </row>
    <row r="1446" spans="1:5" x14ac:dyDescent="0.2">
      <c r="A1446" s="1" t="s">
        <v>84</v>
      </c>
      <c r="B1446" s="1" t="s">
        <v>85</v>
      </c>
      <c r="C1446" s="3">
        <v>570000</v>
      </c>
      <c r="D1446" s="3">
        <v>660000</v>
      </c>
      <c r="E1446" s="25">
        <f t="shared" si="26"/>
        <v>115.78947368421053</v>
      </c>
    </row>
    <row r="1447" spans="1:5" x14ac:dyDescent="0.2">
      <c r="A1447" s="1" t="s">
        <v>129</v>
      </c>
      <c r="B1447" s="1" t="s">
        <v>130</v>
      </c>
      <c r="C1447" s="3">
        <v>570000</v>
      </c>
      <c r="D1447" s="3">
        <v>660000</v>
      </c>
      <c r="E1447" s="25">
        <f t="shared" ref="E1447:E1493" si="27">SUM(D1447/C1447)*100</f>
        <v>115.78947368421053</v>
      </c>
    </row>
    <row r="1448" spans="1:5" x14ac:dyDescent="0.2">
      <c r="A1448" t="s">
        <v>131</v>
      </c>
      <c r="B1448" t="s">
        <v>132</v>
      </c>
      <c r="C1448" s="2">
        <v>570000</v>
      </c>
      <c r="D1448" s="2">
        <v>660000</v>
      </c>
      <c r="E1448" s="24">
        <f t="shared" si="27"/>
        <v>115.78947368421053</v>
      </c>
    </row>
    <row r="1449" spans="1:5" x14ac:dyDescent="0.2">
      <c r="A1449" s="16" t="s">
        <v>387</v>
      </c>
      <c r="B1449" s="16"/>
      <c r="C1449" s="17">
        <v>9900000</v>
      </c>
      <c r="D1449" s="17">
        <v>8474345</v>
      </c>
      <c r="E1449" s="30">
        <f t="shared" si="27"/>
        <v>85.599444444444444</v>
      </c>
    </row>
    <row r="1450" spans="1:5" x14ac:dyDescent="0.2">
      <c r="A1450" s="10" t="s">
        <v>209</v>
      </c>
      <c r="B1450" s="10"/>
      <c r="C1450" s="11">
        <v>9426000</v>
      </c>
      <c r="D1450" s="11">
        <v>8174345</v>
      </c>
      <c r="E1450" s="31">
        <f t="shared" si="27"/>
        <v>86.721249734776151</v>
      </c>
    </row>
    <row r="1451" spans="1:5" x14ac:dyDescent="0.2">
      <c r="A1451" s="1" t="s">
        <v>141</v>
      </c>
      <c r="B1451" s="1" t="s">
        <v>142</v>
      </c>
      <c r="C1451" s="3">
        <v>9426000</v>
      </c>
      <c r="D1451" s="3">
        <v>8174345</v>
      </c>
      <c r="E1451" s="25">
        <f t="shared" si="27"/>
        <v>86.721249734776151</v>
      </c>
    </row>
    <row r="1452" spans="1:5" x14ac:dyDescent="0.2">
      <c r="A1452" s="1" t="s">
        <v>147</v>
      </c>
      <c r="B1452" s="1" t="s">
        <v>148</v>
      </c>
      <c r="C1452" s="3">
        <v>1726000</v>
      </c>
      <c r="D1452" s="3">
        <v>1170000</v>
      </c>
      <c r="E1452" s="25">
        <f t="shared" si="27"/>
        <v>67.78679026651217</v>
      </c>
    </row>
    <row r="1453" spans="1:5" x14ac:dyDescent="0.2">
      <c r="A1453" t="s">
        <v>149</v>
      </c>
      <c r="B1453" t="s">
        <v>150</v>
      </c>
      <c r="C1453" s="2">
        <v>1500000</v>
      </c>
      <c r="D1453" s="2">
        <v>870000</v>
      </c>
      <c r="E1453" s="24">
        <f t="shared" si="27"/>
        <v>57.999999999999993</v>
      </c>
    </row>
    <row r="1454" spans="1:5" x14ac:dyDescent="0.2">
      <c r="A1454" t="s">
        <v>151</v>
      </c>
      <c r="B1454" t="s">
        <v>152</v>
      </c>
      <c r="C1454" s="2">
        <v>226000</v>
      </c>
      <c r="D1454" s="2">
        <v>300000</v>
      </c>
      <c r="E1454" s="24">
        <f t="shared" si="27"/>
        <v>132.74336283185841</v>
      </c>
    </row>
    <row r="1455" spans="1:5" x14ac:dyDescent="0.2">
      <c r="A1455" s="1" t="s">
        <v>159</v>
      </c>
      <c r="B1455" s="1" t="s">
        <v>160</v>
      </c>
      <c r="C1455" s="3">
        <v>7700000</v>
      </c>
      <c r="D1455" s="3">
        <v>7004345</v>
      </c>
      <c r="E1455" s="25">
        <f t="shared" si="27"/>
        <v>90.96551948051949</v>
      </c>
    </row>
    <row r="1456" spans="1:5" x14ac:dyDescent="0.2">
      <c r="A1456" t="s">
        <v>161</v>
      </c>
      <c r="B1456" t="s">
        <v>162</v>
      </c>
      <c r="C1456" s="2">
        <v>7700000</v>
      </c>
      <c r="D1456" s="2">
        <v>7004345</v>
      </c>
      <c r="E1456" s="24">
        <f t="shared" si="27"/>
        <v>90.96551948051949</v>
      </c>
    </row>
    <row r="1457" spans="1:5" x14ac:dyDescent="0.2">
      <c r="A1457" s="10" t="s">
        <v>214</v>
      </c>
      <c r="B1457" s="10"/>
      <c r="C1457" s="11">
        <v>474000</v>
      </c>
      <c r="D1457" s="11">
        <v>300000</v>
      </c>
      <c r="E1457" s="31">
        <f t="shared" si="27"/>
        <v>63.291139240506332</v>
      </c>
    </row>
    <row r="1458" spans="1:5" x14ac:dyDescent="0.2">
      <c r="A1458" s="1" t="s">
        <v>141</v>
      </c>
      <c r="B1458" s="1" t="s">
        <v>142</v>
      </c>
      <c r="C1458" s="3">
        <v>474000</v>
      </c>
      <c r="D1458" s="3">
        <v>300000</v>
      </c>
      <c r="E1458" s="25">
        <f t="shared" si="27"/>
        <v>63.291139240506332</v>
      </c>
    </row>
    <row r="1459" spans="1:5" x14ac:dyDescent="0.2">
      <c r="A1459" s="1" t="s">
        <v>147</v>
      </c>
      <c r="B1459" s="1" t="s">
        <v>148</v>
      </c>
      <c r="C1459" s="3">
        <v>474000</v>
      </c>
      <c r="D1459" s="3">
        <v>300000</v>
      </c>
      <c r="E1459" s="25">
        <f t="shared" si="27"/>
        <v>63.291139240506332</v>
      </c>
    </row>
    <row r="1460" spans="1:5" x14ac:dyDescent="0.2">
      <c r="A1460" t="s">
        <v>151</v>
      </c>
      <c r="B1460" t="s">
        <v>152</v>
      </c>
      <c r="C1460" s="2">
        <v>474000</v>
      </c>
      <c r="D1460" s="2">
        <v>300000</v>
      </c>
      <c r="E1460" s="24">
        <f t="shared" si="27"/>
        <v>63.291139240506332</v>
      </c>
    </row>
    <row r="1461" spans="1:5" x14ac:dyDescent="0.2">
      <c r="A1461" s="16" t="s">
        <v>388</v>
      </c>
      <c r="B1461" s="16"/>
      <c r="C1461" s="17">
        <v>1100000</v>
      </c>
      <c r="D1461" s="17">
        <v>700000</v>
      </c>
      <c r="E1461" s="30">
        <f t="shared" si="27"/>
        <v>63.636363636363633</v>
      </c>
    </row>
    <row r="1462" spans="1:5" x14ac:dyDescent="0.2">
      <c r="A1462" s="10" t="s">
        <v>209</v>
      </c>
      <c r="B1462" s="10"/>
      <c r="C1462" s="11">
        <v>400000</v>
      </c>
      <c r="D1462" s="11">
        <v>300000</v>
      </c>
      <c r="E1462" s="31">
        <f t="shared" si="27"/>
        <v>75</v>
      </c>
    </row>
    <row r="1463" spans="1:5" x14ac:dyDescent="0.2">
      <c r="A1463" s="1" t="s">
        <v>141</v>
      </c>
      <c r="B1463" s="1" t="s">
        <v>142</v>
      </c>
      <c r="C1463" s="3">
        <v>400000</v>
      </c>
      <c r="D1463" s="3">
        <v>300000</v>
      </c>
      <c r="E1463" s="25">
        <f t="shared" si="27"/>
        <v>75</v>
      </c>
    </row>
    <row r="1464" spans="1:5" x14ac:dyDescent="0.2">
      <c r="A1464" s="1" t="s">
        <v>159</v>
      </c>
      <c r="B1464" s="1" t="s">
        <v>160</v>
      </c>
      <c r="C1464" s="3">
        <v>400000</v>
      </c>
      <c r="D1464" s="3">
        <v>300000</v>
      </c>
      <c r="E1464" s="25">
        <f t="shared" si="27"/>
        <v>75</v>
      </c>
    </row>
    <row r="1465" spans="1:5" x14ac:dyDescent="0.2">
      <c r="A1465" t="s">
        <v>161</v>
      </c>
      <c r="B1465" t="s">
        <v>162</v>
      </c>
      <c r="C1465" s="2">
        <v>400000</v>
      </c>
      <c r="D1465" s="2">
        <v>300000</v>
      </c>
      <c r="E1465" s="24">
        <f t="shared" si="27"/>
        <v>75</v>
      </c>
    </row>
    <row r="1466" spans="1:5" x14ac:dyDescent="0.2">
      <c r="A1466" s="10" t="s">
        <v>214</v>
      </c>
      <c r="B1466" s="10"/>
      <c r="C1466" s="11">
        <v>700000</v>
      </c>
      <c r="D1466" s="11">
        <v>400000</v>
      </c>
      <c r="E1466" s="31">
        <f t="shared" si="27"/>
        <v>57.142857142857139</v>
      </c>
    </row>
    <row r="1467" spans="1:5" x14ac:dyDescent="0.2">
      <c r="A1467" s="1" t="s">
        <v>141</v>
      </c>
      <c r="B1467" s="1" t="s">
        <v>142</v>
      </c>
      <c r="C1467" s="3">
        <v>700000</v>
      </c>
      <c r="D1467" s="3">
        <v>400000</v>
      </c>
      <c r="E1467" s="25">
        <f t="shared" si="27"/>
        <v>57.142857142857139</v>
      </c>
    </row>
    <row r="1468" spans="1:5" x14ac:dyDescent="0.2">
      <c r="A1468" s="1" t="s">
        <v>159</v>
      </c>
      <c r="B1468" s="1" t="s">
        <v>160</v>
      </c>
      <c r="C1468" s="3">
        <v>700000</v>
      </c>
      <c r="D1468" s="3">
        <v>400000</v>
      </c>
      <c r="E1468" s="25">
        <f t="shared" si="27"/>
        <v>57.142857142857139</v>
      </c>
    </row>
    <row r="1469" spans="1:5" x14ac:dyDescent="0.2">
      <c r="A1469" t="s">
        <v>161</v>
      </c>
      <c r="B1469" t="s">
        <v>162</v>
      </c>
      <c r="C1469" s="2">
        <v>700000</v>
      </c>
      <c r="D1469" s="2">
        <v>400000</v>
      </c>
      <c r="E1469" s="24">
        <f t="shared" si="27"/>
        <v>57.142857142857139</v>
      </c>
    </row>
    <row r="1470" spans="1:5" x14ac:dyDescent="0.2">
      <c r="A1470" s="16" t="s">
        <v>389</v>
      </c>
      <c r="B1470" s="16"/>
      <c r="C1470" s="17">
        <v>110000</v>
      </c>
      <c r="D1470" s="17">
        <v>48000</v>
      </c>
      <c r="E1470" s="30">
        <f t="shared" si="27"/>
        <v>43.636363636363633</v>
      </c>
    </row>
    <row r="1471" spans="1:5" x14ac:dyDescent="0.2">
      <c r="A1471" s="10" t="s">
        <v>209</v>
      </c>
      <c r="B1471" s="10"/>
      <c r="C1471" s="11">
        <v>110000</v>
      </c>
      <c r="D1471" s="11">
        <v>48000</v>
      </c>
      <c r="E1471" s="31">
        <f t="shared" si="27"/>
        <v>43.636363636363633</v>
      </c>
    </row>
    <row r="1472" spans="1:5" x14ac:dyDescent="0.2">
      <c r="A1472" s="1" t="s">
        <v>84</v>
      </c>
      <c r="B1472" s="1" t="s">
        <v>85</v>
      </c>
      <c r="C1472" s="3">
        <v>110000</v>
      </c>
      <c r="D1472" s="3">
        <v>48000</v>
      </c>
      <c r="E1472" s="25">
        <f t="shared" si="27"/>
        <v>43.636363636363633</v>
      </c>
    </row>
    <row r="1473" spans="1:5" x14ac:dyDescent="0.2">
      <c r="A1473" s="1" t="s">
        <v>94</v>
      </c>
      <c r="B1473" s="1" t="s">
        <v>95</v>
      </c>
      <c r="C1473" s="3">
        <v>110000</v>
      </c>
      <c r="D1473" s="3">
        <v>48000</v>
      </c>
      <c r="E1473" s="25">
        <f t="shared" si="27"/>
        <v>43.636363636363633</v>
      </c>
    </row>
    <row r="1474" spans="1:5" x14ac:dyDescent="0.2">
      <c r="A1474" t="s">
        <v>100</v>
      </c>
      <c r="B1474" t="s">
        <v>101</v>
      </c>
      <c r="C1474" s="2">
        <v>110000</v>
      </c>
      <c r="D1474" s="2">
        <v>48000</v>
      </c>
      <c r="E1474" s="24">
        <f t="shared" si="27"/>
        <v>43.636363636363633</v>
      </c>
    </row>
    <row r="1475" spans="1:5" x14ac:dyDescent="0.2">
      <c r="A1475" s="16" t="s">
        <v>390</v>
      </c>
      <c r="B1475" s="16"/>
      <c r="C1475" s="17">
        <v>2658000</v>
      </c>
      <c r="D1475" s="17">
        <v>6108000</v>
      </c>
      <c r="E1475" s="30">
        <f t="shared" si="27"/>
        <v>229.79683972911965</v>
      </c>
    </row>
    <row r="1476" spans="1:5" x14ac:dyDescent="0.2">
      <c r="A1476" s="10" t="s">
        <v>209</v>
      </c>
      <c r="B1476" s="10"/>
      <c r="C1476" s="11">
        <v>2658000</v>
      </c>
      <c r="D1476" s="11">
        <v>6108000</v>
      </c>
      <c r="E1476" s="31">
        <f t="shared" si="27"/>
        <v>229.79683972911965</v>
      </c>
    </row>
    <row r="1477" spans="1:5" x14ac:dyDescent="0.2">
      <c r="A1477" s="1" t="s">
        <v>84</v>
      </c>
      <c r="B1477" s="1" t="s">
        <v>85</v>
      </c>
      <c r="C1477" s="3">
        <v>2568000</v>
      </c>
      <c r="D1477" s="3">
        <v>6018000</v>
      </c>
      <c r="E1477" s="25">
        <f t="shared" si="27"/>
        <v>234.34579439252335</v>
      </c>
    </row>
    <row r="1478" spans="1:5" x14ac:dyDescent="0.2">
      <c r="A1478" s="1" t="s">
        <v>94</v>
      </c>
      <c r="B1478" s="1" t="s">
        <v>95</v>
      </c>
      <c r="C1478" s="3">
        <v>2568000</v>
      </c>
      <c r="D1478" s="3">
        <v>6018000</v>
      </c>
      <c r="E1478" s="25">
        <f t="shared" si="27"/>
        <v>234.34579439252335</v>
      </c>
    </row>
    <row r="1479" spans="1:5" x14ac:dyDescent="0.2">
      <c r="A1479" t="s">
        <v>96</v>
      </c>
      <c r="B1479" t="s">
        <v>97</v>
      </c>
      <c r="C1479" s="2">
        <v>10000</v>
      </c>
      <c r="D1479" s="2">
        <v>10000</v>
      </c>
      <c r="E1479" s="24">
        <f t="shared" si="27"/>
        <v>100</v>
      </c>
    </row>
    <row r="1480" spans="1:5" x14ac:dyDescent="0.2">
      <c r="A1480" t="s">
        <v>98</v>
      </c>
      <c r="B1480" t="s">
        <v>99</v>
      </c>
      <c r="C1480" s="2">
        <v>20000</v>
      </c>
      <c r="D1480" s="2">
        <v>20000</v>
      </c>
      <c r="E1480" s="24">
        <f t="shared" si="27"/>
        <v>100</v>
      </c>
    </row>
    <row r="1481" spans="1:5" x14ac:dyDescent="0.2">
      <c r="A1481" t="s">
        <v>100</v>
      </c>
      <c r="B1481" t="s">
        <v>101</v>
      </c>
      <c r="C1481" s="2">
        <v>2356000</v>
      </c>
      <c r="D1481" s="2">
        <v>5806000</v>
      </c>
      <c r="E1481" s="24">
        <f t="shared" si="27"/>
        <v>246.43463497453314</v>
      </c>
    </row>
    <row r="1482" spans="1:5" x14ac:dyDescent="0.2">
      <c r="A1482" t="s">
        <v>104</v>
      </c>
      <c r="B1482" t="s">
        <v>105</v>
      </c>
      <c r="C1482" s="2">
        <v>182000</v>
      </c>
      <c r="D1482" s="2">
        <v>182000</v>
      </c>
      <c r="E1482" s="24">
        <f t="shared" si="27"/>
        <v>100</v>
      </c>
    </row>
    <row r="1483" spans="1:5" x14ac:dyDescent="0.2">
      <c r="A1483" s="1" t="s">
        <v>141</v>
      </c>
      <c r="B1483" s="1" t="s">
        <v>142</v>
      </c>
      <c r="C1483" s="3">
        <v>90000</v>
      </c>
      <c r="D1483" s="3">
        <v>90000</v>
      </c>
      <c r="E1483" s="25">
        <f t="shared" si="27"/>
        <v>100</v>
      </c>
    </row>
    <row r="1484" spans="1:5" x14ac:dyDescent="0.2">
      <c r="A1484" s="1" t="s">
        <v>147</v>
      </c>
      <c r="B1484" s="1" t="s">
        <v>148</v>
      </c>
      <c r="C1484" s="3">
        <v>90000</v>
      </c>
      <c r="D1484" s="3">
        <v>90000</v>
      </c>
      <c r="E1484" s="25">
        <f t="shared" si="27"/>
        <v>100</v>
      </c>
    </row>
    <row r="1485" spans="1:5" x14ac:dyDescent="0.2">
      <c r="A1485" t="s">
        <v>151</v>
      </c>
      <c r="B1485" t="s">
        <v>152</v>
      </c>
      <c r="C1485" s="2">
        <v>90000</v>
      </c>
      <c r="D1485" s="2">
        <v>90000</v>
      </c>
      <c r="E1485" s="24">
        <f t="shared" si="27"/>
        <v>100</v>
      </c>
    </row>
    <row r="1486" spans="1:5" x14ac:dyDescent="0.2">
      <c r="A1486" s="16" t="s">
        <v>391</v>
      </c>
      <c r="B1486" s="16"/>
      <c r="C1486" s="17">
        <v>180000</v>
      </c>
      <c r="D1486" s="17">
        <v>142700</v>
      </c>
      <c r="E1486" s="30">
        <f t="shared" si="27"/>
        <v>79.277777777777786</v>
      </c>
    </row>
    <row r="1487" spans="1:5" x14ac:dyDescent="0.2">
      <c r="A1487" s="10" t="s">
        <v>217</v>
      </c>
      <c r="B1487" s="10"/>
      <c r="C1487" s="11">
        <v>180000</v>
      </c>
      <c r="D1487" s="11">
        <v>142700</v>
      </c>
      <c r="E1487" s="31">
        <f t="shared" si="27"/>
        <v>79.277777777777786</v>
      </c>
    </row>
    <row r="1488" spans="1:5" x14ac:dyDescent="0.2">
      <c r="A1488" s="1" t="s">
        <v>84</v>
      </c>
      <c r="B1488" s="1" t="s">
        <v>85</v>
      </c>
      <c r="C1488" s="3">
        <v>180000</v>
      </c>
      <c r="D1488" s="3">
        <v>142700</v>
      </c>
      <c r="E1488" s="25">
        <f t="shared" si="27"/>
        <v>79.277777777777786</v>
      </c>
    </row>
    <row r="1489" spans="1:5" x14ac:dyDescent="0.2">
      <c r="A1489" s="1" t="s">
        <v>86</v>
      </c>
      <c r="B1489" s="1" t="s">
        <v>87</v>
      </c>
      <c r="C1489" s="3">
        <v>122000</v>
      </c>
      <c r="D1489" s="3">
        <v>98000</v>
      </c>
      <c r="E1489" s="25">
        <f t="shared" si="27"/>
        <v>80.327868852459019</v>
      </c>
    </row>
    <row r="1490" spans="1:5" x14ac:dyDescent="0.2">
      <c r="A1490" t="s">
        <v>90</v>
      </c>
      <c r="B1490" t="s">
        <v>91</v>
      </c>
      <c r="C1490" s="2">
        <v>122000</v>
      </c>
      <c r="D1490" s="2">
        <v>98000</v>
      </c>
      <c r="E1490" s="24">
        <f t="shared" si="27"/>
        <v>80.327868852459019</v>
      </c>
    </row>
    <row r="1491" spans="1:5" x14ac:dyDescent="0.2">
      <c r="A1491" s="1" t="s">
        <v>94</v>
      </c>
      <c r="B1491" s="1" t="s">
        <v>95</v>
      </c>
      <c r="C1491" s="3">
        <v>58000</v>
      </c>
      <c r="D1491" s="3">
        <v>44700</v>
      </c>
      <c r="E1491" s="25">
        <f t="shared" si="27"/>
        <v>77.068965517241381</v>
      </c>
    </row>
    <row r="1492" spans="1:5" x14ac:dyDescent="0.2">
      <c r="A1492" t="s">
        <v>96</v>
      </c>
      <c r="B1492" t="s">
        <v>97</v>
      </c>
      <c r="C1492" s="2">
        <v>5000</v>
      </c>
      <c r="D1492" s="2">
        <v>700</v>
      </c>
      <c r="E1492" s="24">
        <f t="shared" si="27"/>
        <v>14.000000000000002</v>
      </c>
    </row>
    <row r="1493" spans="1:5" x14ac:dyDescent="0.2">
      <c r="A1493" t="s">
        <v>100</v>
      </c>
      <c r="B1493" t="s">
        <v>101</v>
      </c>
      <c r="C1493" s="2">
        <v>15500</v>
      </c>
      <c r="D1493" s="2">
        <v>27100</v>
      </c>
      <c r="E1493" s="24">
        <f t="shared" si="27"/>
        <v>174.83870967741936</v>
      </c>
    </row>
    <row r="1494" spans="1:5" x14ac:dyDescent="0.2">
      <c r="A1494" t="s">
        <v>104</v>
      </c>
      <c r="B1494" t="s">
        <v>105</v>
      </c>
      <c r="C1494" s="2">
        <v>37500</v>
      </c>
      <c r="D1494" s="2">
        <v>16900</v>
      </c>
      <c r="E1494" s="24">
        <f t="shared" ref="E1494:E1554" si="28">SUM(D1494/C1494)*100</f>
        <v>45.066666666666663</v>
      </c>
    </row>
    <row r="1495" spans="1:5" x14ac:dyDescent="0.2">
      <c r="A1495" s="16" t="s">
        <v>392</v>
      </c>
      <c r="B1495" s="16"/>
      <c r="C1495" s="17">
        <v>2527700</v>
      </c>
      <c r="D1495" s="17">
        <v>2509600</v>
      </c>
      <c r="E1495" s="30">
        <f t="shared" si="28"/>
        <v>99.28393401115639</v>
      </c>
    </row>
    <row r="1496" spans="1:5" x14ac:dyDescent="0.2">
      <c r="A1496" s="10" t="s">
        <v>209</v>
      </c>
      <c r="B1496" s="10"/>
      <c r="C1496" s="11">
        <v>140100</v>
      </c>
      <c r="D1496" s="11">
        <v>122000</v>
      </c>
      <c r="E1496" s="31">
        <f t="shared" si="28"/>
        <v>87.080656673804427</v>
      </c>
    </row>
    <row r="1497" spans="1:5" x14ac:dyDescent="0.2">
      <c r="A1497" s="1" t="s">
        <v>84</v>
      </c>
      <c r="B1497" s="1" t="s">
        <v>85</v>
      </c>
      <c r="C1497" s="3">
        <v>140100</v>
      </c>
      <c r="D1497" s="3">
        <v>122000</v>
      </c>
      <c r="E1497" s="25">
        <f t="shared" si="28"/>
        <v>87.080656673804427</v>
      </c>
    </row>
    <row r="1498" spans="1:5" x14ac:dyDescent="0.2">
      <c r="A1498" s="1" t="s">
        <v>86</v>
      </c>
      <c r="B1498" s="1" t="s">
        <v>87</v>
      </c>
      <c r="C1498" s="3">
        <v>25000</v>
      </c>
      <c r="D1498" s="3">
        <v>28000</v>
      </c>
      <c r="E1498" s="25">
        <f t="shared" si="28"/>
        <v>112.00000000000001</v>
      </c>
    </row>
    <row r="1499" spans="1:5" x14ac:dyDescent="0.2">
      <c r="A1499" t="s">
        <v>90</v>
      </c>
      <c r="B1499" t="s">
        <v>91</v>
      </c>
      <c r="C1499" s="2">
        <v>25000</v>
      </c>
      <c r="D1499" s="2">
        <v>28000</v>
      </c>
      <c r="E1499" s="24">
        <f t="shared" si="28"/>
        <v>112.00000000000001</v>
      </c>
    </row>
    <row r="1500" spans="1:5" x14ac:dyDescent="0.2">
      <c r="A1500" s="1" t="s">
        <v>94</v>
      </c>
      <c r="B1500" s="1" t="s">
        <v>95</v>
      </c>
      <c r="C1500" s="3">
        <v>115100</v>
      </c>
      <c r="D1500" s="3">
        <v>94000</v>
      </c>
      <c r="E1500" s="25">
        <f t="shared" si="28"/>
        <v>81.66811468288445</v>
      </c>
    </row>
    <row r="1501" spans="1:5" x14ac:dyDescent="0.2">
      <c r="A1501" t="s">
        <v>96</v>
      </c>
      <c r="B1501" t="s">
        <v>97</v>
      </c>
      <c r="C1501" s="2">
        <v>26000</v>
      </c>
      <c r="D1501" s="2">
        <v>26000</v>
      </c>
      <c r="E1501" s="24">
        <f t="shared" si="28"/>
        <v>100</v>
      </c>
    </row>
    <row r="1502" spans="1:5" x14ac:dyDescent="0.2">
      <c r="A1502" t="s">
        <v>100</v>
      </c>
      <c r="B1502" t="s">
        <v>101</v>
      </c>
      <c r="C1502" s="2">
        <v>53600</v>
      </c>
      <c r="D1502" s="2">
        <v>31500</v>
      </c>
      <c r="E1502" s="24">
        <f t="shared" si="28"/>
        <v>58.768656716417908</v>
      </c>
    </row>
    <row r="1503" spans="1:5" x14ac:dyDescent="0.2">
      <c r="A1503" t="s">
        <v>104</v>
      </c>
      <c r="B1503" t="s">
        <v>105</v>
      </c>
      <c r="C1503" s="2">
        <v>35500</v>
      </c>
      <c r="D1503" s="2">
        <v>36500</v>
      </c>
      <c r="E1503" s="24">
        <f t="shared" si="28"/>
        <v>102.8169014084507</v>
      </c>
    </row>
    <row r="1504" spans="1:5" x14ac:dyDescent="0.2">
      <c r="A1504" s="10" t="s">
        <v>217</v>
      </c>
      <c r="B1504" s="10"/>
      <c r="C1504" s="11">
        <v>2387600</v>
      </c>
      <c r="D1504" s="11">
        <v>2387600</v>
      </c>
      <c r="E1504" s="31">
        <f t="shared" si="28"/>
        <v>100</v>
      </c>
    </row>
    <row r="1505" spans="1:5" x14ac:dyDescent="0.2">
      <c r="A1505" s="1" t="s">
        <v>84</v>
      </c>
      <c r="B1505" s="1" t="s">
        <v>85</v>
      </c>
      <c r="C1505" s="3">
        <v>2387600</v>
      </c>
      <c r="D1505" s="3">
        <v>2387600</v>
      </c>
      <c r="E1505" s="25">
        <f t="shared" si="28"/>
        <v>100</v>
      </c>
    </row>
    <row r="1506" spans="1:5" x14ac:dyDescent="0.2">
      <c r="A1506" s="1" t="s">
        <v>86</v>
      </c>
      <c r="B1506" s="1" t="s">
        <v>87</v>
      </c>
      <c r="C1506" s="3">
        <v>2374000</v>
      </c>
      <c r="D1506" s="3">
        <v>2374000</v>
      </c>
      <c r="E1506" s="25">
        <f t="shared" si="28"/>
        <v>100</v>
      </c>
    </row>
    <row r="1507" spans="1:5" x14ac:dyDescent="0.2">
      <c r="A1507" t="s">
        <v>90</v>
      </c>
      <c r="B1507" t="s">
        <v>91</v>
      </c>
      <c r="C1507" s="2">
        <v>2374000</v>
      </c>
      <c r="D1507" s="2">
        <v>2374000</v>
      </c>
      <c r="E1507" s="24">
        <f t="shared" si="28"/>
        <v>100</v>
      </c>
    </row>
    <row r="1508" spans="1:5" x14ac:dyDescent="0.2">
      <c r="A1508" s="1" t="s">
        <v>94</v>
      </c>
      <c r="B1508" s="1" t="s">
        <v>95</v>
      </c>
      <c r="C1508" s="3">
        <v>13600</v>
      </c>
      <c r="D1508" s="3">
        <v>13600</v>
      </c>
      <c r="E1508" s="25">
        <f t="shared" si="28"/>
        <v>100</v>
      </c>
    </row>
    <row r="1509" spans="1:5" x14ac:dyDescent="0.2">
      <c r="A1509" t="s">
        <v>96</v>
      </c>
      <c r="B1509" t="s">
        <v>97</v>
      </c>
      <c r="C1509" s="2">
        <v>13600</v>
      </c>
      <c r="D1509" s="2">
        <v>13600</v>
      </c>
      <c r="E1509" s="24">
        <f t="shared" si="28"/>
        <v>100</v>
      </c>
    </row>
    <row r="1510" spans="1:5" x14ac:dyDescent="0.2">
      <c r="A1510" s="16" t="s">
        <v>393</v>
      </c>
      <c r="B1510" s="16"/>
      <c r="C1510" s="17">
        <v>1502500</v>
      </c>
      <c r="D1510" s="17">
        <v>1162000</v>
      </c>
      <c r="E1510" s="30">
        <f t="shared" si="28"/>
        <v>77.33777038269551</v>
      </c>
    </row>
    <row r="1511" spans="1:5" x14ac:dyDescent="0.2">
      <c r="A1511" s="10" t="s">
        <v>217</v>
      </c>
      <c r="B1511" s="10"/>
      <c r="C1511" s="11">
        <v>1502500</v>
      </c>
      <c r="D1511" s="11">
        <v>1162000</v>
      </c>
      <c r="E1511" s="31">
        <f t="shared" si="28"/>
        <v>77.33777038269551</v>
      </c>
    </row>
    <row r="1512" spans="1:5" x14ac:dyDescent="0.2">
      <c r="A1512" s="1" t="s">
        <v>84</v>
      </c>
      <c r="B1512" s="1" t="s">
        <v>85</v>
      </c>
      <c r="C1512" s="3">
        <v>1502500</v>
      </c>
      <c r="D1512" s="3">
        <v>1162000</v>
      </c>
      <c r="E1512" s="25">
        <f t="shared" si="28"/>
        <v>77.33777038269551</v>
      </c>
    </row>
    <row r="1513" spans="1:5" x14ac:dyDescent="0.2">
      <c r="A1513" s="1" t="s">
        <v>86</v>
      </c>
      <c r="B1513" s="1" t="s">
        <v>87</v>
      </c>
      <c r="C1513" s="3">
        <v>14500</v>
      </c>
      <c r="D1513" s="3">
        <v>15000</v>
      </c>
      <c r="E1513" s="25">
        <f t="shared" si="28"/>
        <v>103.44827586206897</v>
      </c>
    </row>
    <row r="1514" spans="1:5" x14ac:dyDescent="0.2">
      <c r="A1514" t="s">
        <v>90</v>
      </c>
      <c r="B1514" t="s">
        <v>91</v>
      </c>
      <c r="C1514" s="2">
        <v>14500</v>
      </c>
      <c r="D1514" s="2">
        <v>15000</v>
      </c>
      <c r="E1514" s="24">
        <f t="shared" si="28"/>
        <v>103.44827586206897</v>
      </c>
    </row>
    <row r="1515" spans="1:5" x14ac:dyDescent="0.2">
      <c r="A1515" s="1" t="s">
        <v>94</v>
      </c>
      <c r="B1515" s="1" t="s">
        <v>95</v>
      </c>
      <c r="C1515" s="3">
        <v>1488000</v>
      </c>
      <c r="D1515" s="3">
        <v>1147000</v>
      </c>
      <c r="E1515" s="25">
        <f t="shared" si="28"/>
        <v>77.083333333333343</v>
      </c>
    </row>
    <row r="1516" spans="1:5" x14ac:dyDescent="0.2">
      <c r="A1516" t="s">
        <v>98</v>
      </c>
      <c r="B1516" t="s">
        <v>99</v>
      </c>
      <c r="C1516" s="2">
        <v>1430000</v>
      </c>
      <c r="D1516" s="2">
        <v>1143000</v>
      </c>
      <c r="E1516" s="24">
        <f t="shared" si="28"/>
        <v>79.930069930069919</v>
      </c>
    </row>
    <row r="1517" spans="1:5" x14ac:dyDescent="0.2">
      <c r="A1517" t="s">
        <v>100</v>
      </c>
      <c r="B1517" t="s">
        <v>101</v>
      </c>
      <c r="C1517" s="2">
        <v>20000</v>
      </c>
      <c r="D1517" s="2">
        <v>2000</v>
      </c>
      <c r="E1517" s="24">
        <f t="shared" si="28"/>
        <v>10</v>
      </c>
    </row>
    <row r="1518" spans="1:5" x14ac:dyDescent="0.2">
      <c r="A1518" t="s">
        <v>104</v>
      </c>
      <c r="B1518" t="s">
        <v>105</v>
      </c>
      <c r="C1518" s="2">
        <v>38000</v>
      </c>
      <c r="D1518" s="2">
        <v>2000</v>
      </c>
      <c r="E1518" s="24">
        <f t="shared" si="28"/>
        <v>5.2631578947368416</v>
      </c>
    </row>
    <row r="1519" spans="1:5" x14ac:dyDescent="0.2">
      <c r="A1519" s="16" t="s">
        <v>394</v>
      </c>
      <c r="B1519" s="16"/>
      <c r="C1519" s="17">
        <v>310000</v>
      </c>
      <c r="D1519" s="17">
        <v>295000</v>
      </c>
      <c r="E1519" s="30">
        <f t="shared" si="28"/>
        <v>95.161290322580655</v>
      </c>
    </row>
    <row r="1520" spans="1:5" x14ac:dyDescent="0.2">
      <c r="A1520" s="10" t="s">
        <v>217</v>
      </c>
      <c r="B1520" s="10"/>
      <c r="C1520" s="11">
        <v>0</v>
      </c>
      <c r="D1520" s="11">
        <v>295000</v>
      </c>
      <c r="E1520" s="31"/>
    </row>
    <row r="1521" spans="1:5" x14ac:dyDescent="0.2">
      <c r="A1521" s="1" t="s">
        <v>84</v>
      </c>
      <c r="B1521" s="1" t="s">
        <v>85</v>
      </c>
      <c r="C1521" s="3">
        <v>0</v>
      </c>
      <c r="D1521" s="3">
        <v>295000</v>
      </c>
      <c r="E1521" s="25"/>
    </row>
    <row r="1522" spans="1:5" x14ac:dyDescent="0.2">
      <c r="A1522" s="1" t="s">
        <v>94</v>
      </c>
      <c r="B1522" s="1" t="s">
        <v>95</v>
      </c>
      <c r="C1522" s="3">
        <v>0</v>
      </c>
      <c r="D1522" s="3">
        <v>295000</v>
      </c>
      <c r="E1522" s="25"/>
    </row>
    <row r="1523" spans="1:5" x14ac:dyDescent="0.2">
      <c r="A1523" t="s">
        <v>98</v>
      </c>
      <c r="B1523" t="s">
        <v>99</v>
      </c>
      <c r="C1523" s="2">
        <v>0</v>
      </c>
      <c r="D1523" s="2">
        <v>295000</v>
      </c>
    </row>
    <row r="1524" spans="1:5" x14ac:dyDescent="0.2">
      <c r="A1524" s="10" t="s">
        <v>228</v>
      </c>
      <c r="B1524" s="10"/>
      <c r="C1524" s="11">
        <v>310000</v>
      </c>
      <c r="D1524" s="11">
        <v>0</v>
      </c>
      <c r="E1524" s="31">
        <f t="shared" si="28"/>
        <v>0</v>
      </c>
    </row>
    <row r="1525" spans="1:5" x14ac:dyDescent="0.2">
      <c r="A1525" s="1" t="s">
        <v>84</v>
      </c>
      <c r="B1525" s="1" t="s">
        <v>85</v>
      </c>
      <c r="C1525" s="3">
        <v>310000</v>
      </c>
      <c r="D1525" s="3">
        <v>0</v>
      </c>
      <c r="E1525" s="25">
        <f t="shared" si="28"/>
        <v>0</v>
      </c>
    </row>
    <row r="1526" spans="1:5" x14ac:dyDescent="0.2">
      <c r="A1526" s="1" t="s">
        <v>94</v>
      </c>
      <c r="B1526" s="1" t="s">
        <v>95</v>
      </c>
      <c r="C1526" s="3">
        <v>310000</v>
      </c>
      <c r="D1526" s="3">
        <v>0</v>
      </c>
      <c r="E1526" s="25">
        <f t="shared" si="28"/>
        <v>0</v>
      </c>
    </row>
    <row r="1527" spans="1:5" x14ac:dyDescent="0.2">
      <c r="A1527" t="s">
        <v>98</v>
      </c>
      <c r="B1527" t="s">
        <v>99</v>
      </c>
      <c r="C1527" s="2">
        <v>310000</v>
      </c>
      <c r="D1527" s="2">
        <v>0</v>
      </c>
      <c r="E1527" s="24">
        <f t="shared" si="28"/>
        <v>0</v>
      </c>
    </row>
    <row r="1528" spans="1:5" x14ac:dyDescent="0.2">
      <c r="A1528" s="16" t="s">
        <v>395</v>
      </c>
      <c r="B1528" s="16"/>
      <c r="C1528" s="17">
        <v>1500000</v>
      </c>
      <c r="D1528" s="17">
        <v>1800000</v>
      </c>
      <c r="E1528" s="30">
        <f t="shared" si="28"/>
        <v>120</v>
      </c>
    </row>
    <row r="1529" spans="1:5" x14ac:dyDescent="0.2">
      <c r="A1529" s="10" t="s">
        <v>209</v>
      </c>
      <c r="B1529" s="10"/>
      <c r="C1529" s="11">
        <v>1500000</v>
      </c>
      <c r="D1529" s="11">
        <v>1800000</v>
      </c>
      <c r="E1529" s="31">
        <f t="shared" si="28"/>
        <v>120</v>
      </c>
    </row>
    <row r="1530" spans="1:5" x14ac:dyDescent="0.2">
      <c r="A1530" s="1" t="s">
        <v>84</v>
      </c>
      <c r="B1530" s="1" t="s">
        <v>85</v>
      </c>
      <c r="C1530" s="3">
        <v>1500000</v>
      </c>
      <c r="D1530" s="3">
        <v>1800000</v>
      </c>
      <c r="E1530" s="25">
        <f t="shared" si="28"/>
        <v>120</v>
      </c>
    </row>
    <row r="1531" spans="1:5" x14ac:dyDescent="0.2">
      <c r="A1531" s="1" t="s">
        <v>94</v>
      </c>
      <c r="B1531" s="1" t="s">
        <v>95</v>
      </c>
      <c r="C1531" s="3">
        <v>0</v>
      </c>
      <c r="D1531" s="3">
        <v>75000</v>
      </c>
      <c r="E1531" s="25"/>
    </row>
    <row r="1532" spans="1:5" x14ac:dyDescent="0.2">
      <c r="A1532" t="s">
        <v>98</v>
      </c>
      <c r="B1532" t="s">
        <v>99</v>
      </c>
      <c r="C1532" s="2">
        <v>0</v>
      </c>
      <c r="D1532" s="2">
        <v>75000</v>
      </c>
    </row>
    <row r="1533" spans="1:5" x14ac:dyDescent="0.2">
      <c r="A1533" s="1" t="s">
        <v>118</v>
      </c>
      <c r="B1533" s="1" t="s">
        <v>119</v>
      </c>
      <c r="C1533" s="3">
        <v>1500000</v>
      </c>
      <c r="D1533" s="3">
        <v>1725000</v>
      </c>
      <c r="E1533" s="25">
        <f t="shared" si="28"/>
        <v>114.99999999999999</v>
      </c>
    </row>
    <row r="1534" spans="1:5" x14ac:dyDescent="0.2">
      <c r="A1534" t="s">
        <v>120</v>
      </c>
      <c r="B1534" t="s">
        <v>121</v>
      </c>
      <c r="C1534" s="2">
        <v>1500000</v>
      </c>
      <c r="D1534" s="2">
        <v>1725000</v>
      </c>
      <c r="E1534" s="24">
        <f t="shared" si="28"/>
        <v>114.99999999999999</v>
      </c>
    </row>
    <row r="1535" spans="1:5" x14ac:dyDescent="0.2">
      <c r="A1535" s="16" t="s">
        <v>396</v>
      </c>
      <c r="B1535" s="16"/>
      <c r="C1535" s="17">
        <v>0</v>
      </c>
      <c r="D1535" s="17">
        <v>343000</v>
      </c>
      <c r="E1535" s="30"/>
    </row>
    <row r="1536" spans="1:5" x14ac:dyDescent="0.2">
      <c r="A1536" s="10" t="s">
        <v>217</v>
      </c>
      <c r="B1536" s="10"/>
      <c r="C1536" s="11">
        <v>0</v>
      </c>
      <c r="D1536" s="11">
        <v>343000</v>
      </c>
      <c r="E1536" s="31"/>
    </row>
    <row r="1537" spans="1:5" x14ac:dyDescent="0.2">
      <c r="A1537" s="1" t="s">
        <v>84</v>
      </c>
      <c r="B1537" s="1" t="s">
        <v>85</v>
      </c>
      <c r="C1537" s="3">
        <v>0</v>
      </c>
      <c r="D1537" s="3">
        <v>343000</v>
      </c>
      <c r="E1537" s="25"/>
    </row>
    <row r="1538" spans="1:5" x14ac:dyDescent="0.2">
      <c r="A1538" s="1" t="s">
        <v>86</v>
      </c>
      <c r="B1538" s="1" t="s">
        <v>87</v>
      </c>
      <c r="C1538" s="3">
        <v>0</v>
      </c>
      <c r="D1538" s="3">
        <v>8000</v>
      </c>
      <c r="E1538" s="25"/>
    </row>
    <row r="1539" spans="1:5" x14ac:dyDescent="0.2">
      <c r="A1539" t="s">
        <v>90</v>
      </c>
      <c r="B1539" t="s">
        <v>91</v>
      </c>
      <c r="C1539" s="2">
        <v>0</v>
      </c>
      <c r="D1539" s="2">
        <v>8000</v>
      </c>
    </row>
    <row r="1540" spans="1:5" x14ac:dyDescent="0.2">
      <c r="A1540" s="1" t="s">
        <v>94</v>
      </c>
      <c r="B1540" s="1" t="s">
        <v>95</v>
      </c>
      <c r="C1540" s="3">
        <v>0</v>
      </c>
      <c r="D1540" s="3">
        <v>335000</v>
      </c>
      <c r="E1540" s="25"/>
    </row>
    <row r="1541" spans="1:5" x14ac:dyDescent="0.2">
      <c r="A1541" t="s">
        <v>98</v>
      </c>
      <c r="B1541" t="s">
        <v>99</v>
      </c>
      <c r="C1541" s="2">
        <v>0</v>
      </c>
      <c r="D1541" s="2">
        <v>325000</v>
      </c>
    </row>
    <row r="1542" spans="1:5" x14ac:dyDescent="0.2">
      <c r="A1542" t="s">
        <v>100</v>
      </c>
      <c r="B1542" t="s">
        <v>101</v>
      </c>
      <c r="C1542" s="2">
        <v>0</v>
      </c>
      <c r="D1542" s="2">
        <v>5000</v>
      </c>
    </row>
    <row r="1543" spans="1:5" x14ac:dyDescent="0.2">
      <c r="A1543" t="s">
        <v>104</v>
      </c>
      <c r="B1543" t="s">
        <v>105</v>
      </c>
      <c r="C1543" s="2">
        <v>0</v>
      </c>
      <c r="D1543" s="2">
        <v>5000</v>
      </c>
    </row>
    <row r="1544" spans="1:5" x14ac:dyDescent="0.2">
      <c r="A1544" s="16" t="s">
        <v>397</v>
      </c>
      <c r="B1544" s="16"/>
      <c r="C1544" s="17">
        <v>0</v>
      </c>
      <c r="D1544" s="17">
        <v>160000</v>
      </c>
      <c r="E1544" s="30"/>
    </row>
    <row r="1545" spans="1:5" x14ac:dyDescent="0.2">
      <c r="A1545" s="10" t="s">
        <v>217</v>
      </c>
      <c r="B1545" s="10"/>
      <c r="C1545" s="11">
        <v>0</v>
      </c>
      <c r="D1545" s="11">
        <v>160000</v>
      </c>
      <c r="E1545" s="31"/>
    </row>
    <row r="1546" spans="1:5" x14ac:dyDescent="0.2">
      <c r="A1546" s="1" t="s">
        <v>84</v>
      </c>
      <c r="B1546" s="1" t="s">
        <v>85</v>
      </c>
      <c r="C1546" s="3">
        <v>0</v>
      </c>
      <c r="D1546" s="3">
        <v>160000</v>
      </c>
      <c r="E1546" s="25"/>
    </row>
    <row r="1547" spans="1:5" x14ac:dyDescent="0.2">
      <c r="A1547" s="1" t="s">
        <v>94</v>
      </c>
      <c r="B1547" s="1" t="s">
        <v>95</v>
      </c>
      <c r="C1547" s="3">
        <v>0</v>
      </c>
      <c r="D1547" s="3">
        <v>160000</v>
      </c>
      <c r="E1547" s="25"/>
    </row>
    <row r="1548" spans="1:5" x14ac:dyDescent="0.2">
      <c r="A1548" t="s">
        <v>98</v>
      </c>
      <c r="B1548" t="s">
        <v>99</v>
      </c>
      <c r="C1548" s="2">
        <v>0</v>
      </c>
      <c r="D1548" s="2">
        <v>160000</v>
      </c>
    </row>
    <row r="1549" spans="1:5" x14ac:dyDescent="0.2">
      <c r="A1549" s="8" t="s">
        <v>398</v>
      </c>
      <c r="B1549" s="8"/>
      <c r="C1549" s="9">
        <v>6415000</v>
      </c>
      <c r="D1549" s="9">
        <v>4336500</v>
      </c>
      <c r="E1549" s="27">
        <f t="shared" si="28"/>
        <v>67.599376461418544</v>
      </c>
    </row>
    <row r="1550" spans="1:5" x14ac:dyDescent="0.2">
      <c r="A1550" s="12" t="s">
        <v>362</v>
      </c>
      <c r="B1550" s="12"/>
      <c r="C1550" s="13">
        <v>6415000</v>
      </c>
      <c r="D1550" s="13">
        <v>4336500</v>
      </c>
      <c r="E1550" s="28">
        <f t="shared" si="28"/>
        <v>67.599376461418544</v>
      </c>
    </row>
    <row r="1551" spans="1:5" x14ac:dyDescent="0.2">
      <c r="A1551" s="14" t="s">
        <v>399</v>
      </c>
      <c r="B1551" s="14"/>
      <c r="C1551" s="15">
        <v>6415000</v>
      </c>
      <c r="D1551" s="15">
        <v>4336500</v>
      </c>
      <c r="E1551" s="29">
        <f t="shared" si="28"/>
        <v>67.599376461418544</v>
      </c>
    </row>
    <row r="1552" spans="1:5" x14ac:dyDescent="0.2">
      <c r="A1552" s="16" t="s">
        <v>400</v>
      </c>
      <c r="B1552" s="16"/>
      <c r="C1552" s="17">
        <v>255000</v>
      </c>
      <c r="D1552" s="17">
        <v>255000</v>
      </c>
      <c r="E1552" s="30">
        <f t="shared" si="28"/>
        <v>100</v>
      </c>
    </row>
    <row r="1553" spans="1:5" x14ac:dyDescent="0.2">
      <c r="A1553" s="10" t="s">
        <v>209</v>
      </c>
      <c r="B1553" s="10"/>
      <c r="C1553" s="11">
        <v>255000</v>
      </c>
      <c r="D1553" s="11">
        <v>255000</v>
      </c>
      <c r="E1553" s="31">
        <f t="shared" si="28"/>
        <v>100</v>
      </c>
    </row>
    <row r="1554" spans="1:5" x14ac:dyDescent="0.2">
      <c r="A1554" s="1" t="s">
        <v>84</v>
      </c>
      <c r="B1554" s="1" t="s">
        <v>85</v>
      </c>
      <c r="C1554" s="3">
        <v>255000</v>
      </c>
      <c r="D1554" s="3">
        <v>255000</v>
      </c>
      <c r="E1554" s="25">
        <f t="shared" si="28"/>
        <v>100</v>
      </c>
    </row>
    <row r="1555" spans="1:5" x14ac:dyDescent="0.2">
      <c r="A1555" s="1" t="s">
        <v>94</v>
      </c>
      <c r="B1555" s="1" t="s">
        <v>95</v>
      </c>
      <c r="C1555" s="3">
        <v>120000</v>
      </c>
      <c r="D1555" s="3">
        <v>120000</v>
      </c>
      <c r="E1555" s="25">
        <f t="shared" ref="E1555:E1618" si="29">SUM(D1555/C1555)*100</f>
        <v>100</v>
      </c>
    </row>
    <row r="1556" spans="1:5" x14ac:dyDescent="0.2">
      <c r="A1556" t="s">
        <v>98</v>
      </c>
      <c r="B1556" t="s">
        <v>99</v>
      </c>
      <c r="C1556" s="2">
        <v>120000</v>
      </c>
      <c r="D1556" s="2">
        <v>120000</v>
      </c>
      <c r="E1556" s="24">
        <f t="shared" si="29"/>
        <v>100</v>
      </c>
    </row>
    <row r="1557" spans="1:5" x14ac:dyDescent="0.2">
      <c r="A1557" s="1" t="s">
        <v>129</v>
      </c>
      <c r="B1557" s="1" t="s">
        <v>130</v>
      </c>
      <c r="C1557" s="3">
        <v>135000</v>
      </c>
      <c r="D1557" s="3">
        <v>135000</v>
      </c>
      <c r="E1557" s="25">
        <f t="shared" si="29"/>
        <v>100</v>
      </c>
    </row>
    <row r="1558" spans="1:5" x14ac:dyDescent="0.2">
      <c r="A1558" t="s">
        <v>131</v>
      </c>
      <c r="B1558" t="s">
        <v>132</v>
      </c>
      <c r="C1558" s="2">
        <v>135000</v>
      </c>
      <c r="D1558" s="2">
        <v>135000</v>
      </c>
      <c r="E1558" s="24">
        <f t="shared" si="29"/>
        <v>100</v>
      </c>
    </row>
    <row r="1559" spans="1:5" x14ac:dyDescent="0.2">
      <c r="A1559" s="16" t="s">
        <v>401</v>
      </c>
      <c r="B1559" s="16"/>
      <c r="C1559" s="17">
        <v>1100000</v>
      </c>
      <c r="D1559" s="17">
        <v>1145000</v>
      </c>
      <c r="E1559" s="30">
        <f t="shared" si="29"/>
        <v>104.09090909090909</v>
      </c>
    </row>
    <row r="1560" spans="1:5" x14ac:dyDescent="0.2">
      <c r="A1560" s="10" t="s">
        <v>209</v>
      </c>
      <c r="B1560" s="10"/>
      <c r="C1560" s="11">
        <v>1100000</v>
      </c>
      <c r="D1560" s="11">
        <v>1145000</v>
      </c>
      <c r="E1560" s="31">
        <f t="shared" si="29"/>
        <v>104.09090909090909</v>
      </c>
    </row>
    <row r="1561" spans="1:5" x14ac:dyDescent="0.2">
      <c r="A1561" s="1" t="s">
        <v>84</v>
      </c>
      <c r="B1561" s="1" t="s">
        <v>85</v>
      </c>
      <c r="C1561" s="3">
        <v>1100000</v>
      </c>
      <c r="D1561" s="3">
        <v>1145000</v>
      </c>
      <c r="E1561" s="25">
        <f t="shared" si="29"/>
        <v>104.09090909090909</v>
      </c>
    </row>
    <row r="1562" spans="1:5" x14ac:dyDescent="0.2">
      <c r="A1562" s="1" t="s">
        <v>94</v>
      </c>
      <c r="B1562" s="1" t="s">
        <v>95</v>
      </c>
      <c r="C1562" s="3">
        <v>65000</v>
      </c>
      <c r="D1562" s="3">
        <v>65000</v>
      </c>
      <c r="E1562" s="25">
        <f t="shared" si="29"/>
        <v>100</v>
      </c>
    </row>
    <row r="1563" spans="1:5" x14ac:dyDescent="0.2">
      <c r="A1563" t="s">
        <v>100</v>
      </c>
      <c r="B1563" t="s">
        <v>101</v>
      </c>
      <c r="C1563" s="2">
        <v>65000</v>
      </c>
      <c r="D1563" s="2">
        <v>65000</v>
      </c>
      <c r="E1563" s="24">
        <f t="shared" si="29"/>
        <v>100</v>
      </c>
    </row>
    <row r="1564" spans="1:5" x14ac:dyDescent="0.2">
      <c r="A1564" s="1" t="s">
        <v>118</v>
      </c>
      <c r="B1564" s="1" t="s">
        <v>119</v>
      </c>
      <c r="C1564" s="3">
        <v>75000</v>
      </c>
      <c r="D1564" s="3">
        <v>75000</v>
      </c>
      <c r="E1564" s="25">
        <f t="shared" si="29"/>
        <v>100</v>
      </c>
    </row>
    <row r="1565" spans="1:5" x14ac:dyDescent="0.2">
      <c r="A1565" t="s">
        <v>120</v>
      </c>
      <c r="B1565" t="s">
        <v>121</v>
      </c>
      <c r="C1565" s="2">
        <v>75000</v>
      </c>
      <c r="D1565" s="2">
        <v>75000</v>
      </c>
      <c r="E1565" s="24">
        <f t="shared" si="29"/>
        <v>100</v>
      </c>
    </row>
    <row r="1566" spans="1:5" x14ac:dyDescent="0.2">
      <c r="A1566" s="1" t="s">
        <v>129</v>
      </c>
      <c r="B1566" s="1" t="s">
        <v>130</v>
      </c>
      <c r="C1566" s="3">
        <v>960000</v>
      </c>
      <c r="D1566" s="3">
        <v>1005000</v>
      </c>
      <c r="E1566" s="25">
        <f t="shared" si="29"/>
        <v>104.6875</v>
      </c>
    </row>
    <row r="1567" spans="1:5" x14ac:dyDescent="0.2">
      <c r="A1567" t="s">
        <v>131</v>
      </c>
      <c r="B1567" t="s">
        <v>132</v>
      </c>
      <c r="C1567" s="2">
        <v>940000</v>
      </c>
      <c r="D1567" s="2">
        <v>985000</v>
      </c>
      <c r="E1567" s="24">
        <f t="shared" si="29"/>
        <v>104.78723404255319</v>
      </c>
    </row>
    <row r="1568" spans="1:5" x14ac:dyDescent="0.2">
      <c r="A1568" t="s">
        <v>133</v>
      </c>
      <c r="B1568" t="s">
        <v>134</v>
      </c>
      <c r="C1568" s="2">
        <v>20000</v>
      </c>
      <c r="D1568" s="2">
        <v>20000</v>
      </c>
      <c r="E1568" s="24">
        <f t="shared" si="29"/>
        <v>100</v>
      </c>
    </row>
    <row r="1569" spans="1:5" x14ac:dyDescent="0.2">
      <c r="A1569" s="16" t="s">
        <v>402</v>
      </c>
      <c r="B1569" s="16"/>
      <c r="C1569" s="17">
        <v>1280000</v>
      </c>
      <c r="D1569" s="17">
        <v>1300000</v>
      </c>
      <c r="E1569" s="30">
        <f t="shared" si="29"/>
        <v>101.5625</v>
      </c>
    </row>
    <row r="1570" spans="1:5" x14ac:dyDescent="0.2">
      <c r="A1570" s="10" t="s">
        <v>209</v>
      </c>
      <c r="B1570" s="10"/>
      <c r="C1570" s="11">
        <v>1280000</v>
      </c>
      <c r="D1570" s="11">
        <v>1300000</v>
      </c>
      <c r="E1570" s="31">
        <f t="shared" si="29"/>
        <v>101.5625</v>
      </c>
    </row>
    <row r="1571" spans="1:5" x14ac:dyDescent="0.2">
      <c r="A1571" s="1" t="s">
        <v>84</v>
      </c>
      <c r="B1571" s="1" t="s">
        <v>85</v>
      </c>
      <c r="C1571" s="3">
        <v>1280000</v>
      </c>
      <c r="D1571" s="3">
        <v>1300000</v>
      </c>
      <c r="E1571" s="25">
        <f t="shared" si="29"/>
        <v>101.5625</v>
      </c>
    </row>
    <row r="1572" spans="1:5" x14ac:dyDescent="0.2">
      <c r="A1572" s="1" t="s">
        <v>129</v>
      </c>
      <c r="B1572" s="1" t="s">
        <v>130</v>
      </c>
      <c r="C1572" s="3">
        <v>1280000</v>
      </c>
      <c r="D1572" s="3">
        <v>1300000</v>
      </c>
      <c r="E1572" s="25">
        <f t="shared" si="29"/>
        <v>101.5625</v>
      </c>
    </row>
    <row r="1573" spans="1:5" x14ac:dyDescent="0.2">
      <c r="A1573" t="s">
        <v>131</v>
      </c>
      <c r="B1573" t="s">
        <v>132</v>
      </c>
      <c r="C1573" s="2">
        <v>1280000</v>
      </c>
      <c r="D1573" s="2">
        <v>1300000</v>
      </c>
      <c r="E1573" s="24">
        <f t="shared" si="29"/>
        <v>101.5625</v>
      </c>
    </row>
    <row r="1574" spans="1:5" x14ac:dyDescent="0.2">
      <c r="A1574" s="16" t="s">
        <v>403</v>
      </c>
      <c r="B1574" s="16"/>
      <c r="C1574" s="17">
        <v>1200000</v>
      </c>
      <c r="D1574" s="17">
        <v>1400000</v>
      </c>
      <c r="E1574" s="30">
        <f t="shared" si="29"/>
        <v>116.66666666666667</v>
      </c>
    </row>
    <row r="1575" spans="1:5" x14ac:dyDescent="0.2">
      <c r="A1575" s="10" t="s">
        <v>209</v>
      </c>
      <c r="B1575" s="10"/>
      <c r="C1575" s="11">
        <v>1200000</v>
      </c>
      <c r="D1575" s="11">
        <v>1400000</v>
      </c>
      <c r="E1575" s="31">
        <f t="shared" si="29"/>
        <v>116.66666666666667</v>
      </c>
    </row>
    <row r="1576" spans="1:5" x14ac:dyDescent="0.2">
      <c r="A1576" s="1" t="s">
        <v>84</v>
      </c>
      <c r="B1576" s="1" t="s">
        <v>85</v>
      </c>
      <c r="C1576" s="3">
        <v>1200000</v>
      </c>
      <c r="D1576" s="3">
        <v>1200000</v>
      </c>
      <c r="E1576" s="25">
        <f t="shared" si="29"/>
        <v>100</v>
      </c>
    </row>
    <row r="1577" spans="1:5" x14ac:dyDescent="0.2">
      <c r="A1577" s="1" t="s">
        <v>118</v>
      </c>
      <c r="B1577" s="1" t="s">
        <v>119</v>
      </c>
      <c r="C1577" s="3">
        <v>640000</v>
      </c>
      <c r="D1577" s="3">
        <v>440000</v>
      </c>
      <c r="E1577" s="25">
        <f t="shared" si="29"/>
        <v>68.75</v>
      </c>
    </row>
    <row r="1578" spans="1:5" x14ac:dyDescent="0.2">
      <c r="A1578" t="s">
        <v>120</v>
      </c>
      <c r="B1578" t="s">
        <v>121</v>
      </c>
      <c r="C1578" s="2">
        <v>640000</v>
      </c>
      <c r="D1578" s="2">
        <v>440000</v>
      </c>
      <c r="E1578" s="24">
        <f t="shared" si="29"/>
        <v>68.75</v>
      </c>
    </row>
    <row r="1579" spans="1:5" x14ac:dyDescent="0.2">
      <c r="A1579" s="1" t="s">
        <v>129</v>
      </c>
      <c r="B1579" s="1" t="s">
        <v>130</v>
      </c>
      <c r="C1579" s="3">
        <v>560000</v>
      </c>
      <c r="D1579" s="3">
        <v>760000</v>
      </c>
      <c r="E1579" s="25">
        <f t="shared" si="29"/>
        <v>135.71428571428572</v>
      </c>
    </row>
    <row r="1580" spans="1:5" x14ac:dyDescent="0.2">
      <c r="A1580" t="s">
        <v>133</v>
      </c>
      <c r="B1580" t="s">
        <v>134</v>
      </c>
      <c r="C1580" s="2">
        <v>560000</v>
      </c>
      <c r="D1580" s="2">
        <v>760000</v>
      </c>
      <c r="E1580" s="24">
        <f t="shared" si="29"/>
        <v>135.71428571428572</v>
      </c>
    </row>
    <row r="1581" spans="1:5" x14ac:dyDescent="0.2">
      <c r="A1581" s="1" t="s">
        <v>141</v>
      </c>
      <c r="B1581" s="1" t="s">
        <v>142</v>
      </c>
      <c r="C1581" s="3">
        <v>0</v>
      </c>
      <c r="D1581" s="3">
        <v>200000</v>
      </c>
      <c r="E1581" s="25"/>
    </row>
    <row r="1582" spans="1:5" x14ac:dyDescent="0.2">
      <c r="A1582" s="1" t="s">
        <v>147</v>
      </c>
      <c r="B1582" s="1" t="s">
        <v>148</v>
      </c>
      <c r="C1582" s="3">
        <v>0</v>
      </c>
      <c r="D1582" s="3">
        <v>200000</v>
      </c>
      <c r="E1582" s="25"/>
    </row>
    <row r="1583" spans="1:5" x14ac:dyDescent="0.2">
      <c r="A1583" t="s">
        <v>149</v>
      </c>
      <c r="B1583" t="s">
        <v>150</v>
      </c>
      <c r="C1583" s="2">
        <v>0</v>
      </c>
      <c r="D1583" s="2">
        <v>200000</v>
      </c>
    </row>
    <row r="1584" spans="1:5" x14ac:dyDescent="0.2">
      <c r="A1584" s="16" t="s">
        <v>404</v>
      </c>
      <c r="B1584" s="16"/>
      <c r="C1584" s="17">
        <v>2580000</v>
      </c>
      <c r="D1584" s="17">
        <v>236500</v>
      </c>
      <c r="E1584" s="30">
        <f t="shared" si="29"/>
        <v>9.1666666666666661</v>
      </c>
    </row>
    <row r="1585" spans="1:5" x14ac:dyDescent="0.2">
      <c r="A1585" s="10" t="s">
        <v>209</v>
      </c>
      <c r="B1585" s="10"/>
      <c r="C1585" s="11">
        <v>80000</v>
      </c>
      <c r="D1585" s="11">
        <v>236500</v>
      </c>
      <c r="E1585" s="31">
        <f t="shared" si="29"/>
        <v>295.625</v>
      </c>
    </row>
    <row r="1586" spans="1:5" x14ac:dyDescent="0.2">
      <c r="A1586" s="1" t="s">
        <v>84</v>
      </c>
      <c r="B1586" s="1" t="s">
        <v>85</v>
      </c>
      <c r="C1586" s="3">
        <v>30000</v>
      </c>
      <c r="D1586" s="3">
        <v>36500</v>
      </c>
      <c r="E1586" s="25">
        <f t="shared" si="29"/>
        <v>121.66666666666666</v>
      </c>
    </row>
    <row r="1587" spans="1:5" x14ac:dyDescent="0.2">
      <c r="A1587" s="1" t="s">
        <v>94</v>
      </c>
      <c r="B1587" s="1" t="s">
        <v>95</v>
      </c>
      <c r="C1587" s="3">
        <v>30000</v>
      </c>
      <c r="D1587" s="3">
        <v>36500</v>
      </c>
      <c r="E1587" s="25">
        <f t="shared" si="29"/>
        <v>121.66666666666666</v>
      </c>
    </row>
    <row r="1588" spans="1:5" x14ac:dyDescent="0.2">
      <c r="A1588" t="s">
        <v>100</v>
      </c>
      <c r="B1588" t="s">
        <v>101</v>
      </c>
      <c r="C1588" s="2">
        <v>30000</v>
      </c>
      <c r="D1588" s="2">
        <v>36500</v>
      </c>
      <c r="E1588" s="24">
        <f t="shared" si="29"/>
        <v>121.66666666666666</v>
      </c>
    </row>
    <row r="1589" spans="1:5" x14ac:dyDescent="0.2">
      <c r="A1589" s="1" t="s">
        <v>141</v>
      </c>
      <c r="B1589" s="1" t="s">
        <v>142</v>
      </c>
      <c r="C1589" s="3">
        <v>50000</v>
      </c>
      <c r="D1589" s="3">
        <v>200000</v>
      </c>
      <c r="E1589" s="25">
        <f t="shared" si="29"/>
        <v>400</v>
      </c>
    </row>
    <row r="1590" spans="1:5" x14ac:dyDescent="0.2">
      <c r="A1590" s="1" t="s">
        <v>159</v>
      </c>
      <c r="B1590" s="1" t="s">
        <v>160</v>
      </c>
      <c r="C1590" s="3">
        <v>50000</v>
      </c>
      <c r="D1590" s="3">
        <v>200000</v>
      </c>
      <c r="E1590" s="25">
        <f t="shared" si="29"/>
        <v>400</v>
      </c>
    </row>
    <row r="1591" spans="1:5" x14ac:dyDescent="0.2">
      <c r="A1591" t="s">
        <v>161</v>
      </c>
      <c r="B1591" t="s">
        <v>162</v>
      </c>
      <c r="C1591" s="2">
        <v>50000</v>
      </c>
      <c r="D1591" s="2">
        <v>200000</v>
      </c>
      <c r="E1591" s="24">
        <f t="shared" si="29"/>
        <v>400</v>
      </c>
    </row>
    <row r="1592" spans="1:5" x14ac:dyDescent="0.2">
      <c r="A1592" s="10" t="s">
        <v>214</v>
      </c>
      <c r="B1592" s="10"/>
      <c r="C1592" s="11">
        <v>2500000</v>
      </c>
      <c r="D1592" s="11">
        <v>0</v>
      </c>
      <c r="E1592" s="31">
        <f t="shared" si="29"/>
        <v>0</v>
      </c>
    </row>
    <row r="1593" spans="1:5" x14ac:dyDescent="0.2">
      <c r="A1593" s="1" t="s">
        <v>141</v>
      </c>
      <c r="B1593" s="1" t="s">
        <v>142</v>
      </c>
      <c r="C1593" s="3">
        <v>2500000</v>
      </c>
      <c r="D1593" s="3">
        <v>0</v>
      </c>
      <c r="E1593" s="25">
        <f t="shared" si="29"/>
        <v>0</v>
      </c>
    </row>
    <row r="1594" spans="1:5" x14ac:dyDescent="0.2">
      <c r="A1594" s="1" t="s">
        <v>159</v>
      </c>
      <c r="B1594" s="1" t="s">
        <v>160</v>
      </c>
      <c r="C1594" s="3">
        <v>2500000</v>
      </c>
      <c r="D1594" s="3">
        <v>0</v>
      </c>
      <c r="E1594" s="25">
        <f t="shared" si="29"/>
        <v>0</v>
      </c>
    </row>
    <row r="1595" spans="1:5" x14ac:dyDescent="0.2">
      <c r="A1595" t="s">
        <v>161</v>
      </c>
      <c r="B1595" t="s">
        <v>162</v>
      </c>
      <c r="C1595" s="2">
        <v>2500000</v>
      </c>
      <c r="D1595" s="2">
        <v>0</v>
      </c>
      <c r="E1595" s="24">
        <f t="shared" si="29"/>
        <v>0</v>
      </c>
    </row>
    <row r="1596" spans="1:5" x14ac:dyDescent="0.2">
      <c r="A1596" s="6" t="s">
        <v>405</v>
      </c>
      <c r="B1596" s="6"/>
      <c r="C1596" s="4">
        <v>3633300</v>
      </c>
      <c r="D1596" s="4">
        <v>3874000</v>
      </c>
      <c r="E1596" s="26">
        <f t="shared" si="29"/>
        <v>106.62483142047175</v>
      </c>
    </row>
    <row r="1597" spans="1:5" x14ac:dyDescent="0.2">
      <c r="A1597" s="8" t="s">
        <v>406</v>
      </c>
      <c r="B1597" s="8"/>
      <c r="C1597" s="9">
        <v>2250300</v>
      </c>
      <c r="D1597" s="9">
        <v>2441000</v>
      </c>
      <c r="E1597" s="27">
        <f t="shared" si="29"/>
        <v>108.47442563213794</v>
      </c>
    </row>
    <row r="1598" spans="1:5" x14ac:dyDescent="0.2">
      <c r="A1598" s="12" t="s">
        <v>234</v>
      </c>
      <c r="B1598" s="12"/>
      <c r="C1598" s="13">
        <v>2250300</v>
      </c>
      <c r="D1598" s="13">
        <v>2441000</v>
      </c>
      <c r="E1598" s="28">
        <f t="shared" si="29"/>
        <v>108.47442563213794</v>
      </c>
    </row>
    <row r="1599" spans="1:5" x14ac:dyDescent="0.2">
      <c r="A1599" s="14" t="s">
        <v>235</v>
      </c>
      <c r="B1599" s="14"/>
      <c r="C1599" s="15">
        <v>2250300</v>
      </c>
      <c r="D1599" s="15">
        <v>2441000</v>
      </c>
      <c r="E1599" s="29">
        <f t="shared" si="29"/>
        <v>108.47442563213794</v>
      </c>
    </row>
    <row r="1600" spans="1:5" x14ac:dyDescent="0.2">
      <c r="A1600" s="16" t="s">
        <v>407</v>
      </c>
      <c r="B1600" s="16"/>
      <c r="C1600" s="17">
        <v>1485300</v>
      </c>
      <c r="D1600" s="17">
        <v>1482000</v>
      </c>
      <c r="E1600" s="30">
        <f t="shared" si="29"/>
        <v>99.777822662088468</v>
      </c>
    </row>
    <row r="1601" spans="1:5" x14ac:dyDescent="0.2">
      <c r="A1601" s="10" t="s">
        <v>209</v>
      </c>
      <c r="B1601" s="10"/>
      <c r="C1601" s="11">
        <v>1481300</v>
      </c>
      <c r="D1601" s="11">
        <v>1481800</v>
      </c>
      <c r="E1601" s="31">
        <f t="shared" si="29"/>
        <v>100.03375413488152</v>
      </c>
    </row>
    <row r="1602" spans="1:5" x14ac:dyDescent="0.2">
      <c r="A1602" s="1" t="s">
        <v>84</v>
      </c>
      <c r="B1602" s="1" t="s">
        <v>85</v>
      </c>
      <c r="C1602" s="3">
        <v>1481300</v>
      </c>
      <c r="D1602" s="3">
        <v>1481800</v>
      </c>
      <c r="E1602" s="25">
        <f t="shared" si="29"/>
        <v>100.03375413488152</v>
      </c>
    </row>
    <row r="1603" spans="1:5" x14ac:dyDescent="0.2">
      <c r="A1603" s="1" t="s">
        <v>86</v>
      </c>
      <c r="B1603" s="1" t="s">
        <v>87</v>
      </c>
      <c r="C1603" s="3">
        <v>1182000</v>
      </c>
      <c r="D1603" s="3">
        <v>1232300</v>
      </c>
      <c r="E1603" s="25">
        <f t="shared" si="29"/>
        <v>104.25549915397632</v>
      </c>
    </row>
    <row r="1604" spans="1:5" x14ac:dyDescent="0.2">
      <c r="A1604" t="s">
        <v>88</v>
      </c>
      <c r="B1604" t="s">
        <v>89</v>
      </c>
      <c r="C1604" s="2">
        <v>918000</v>
      </c>
      <c r="D1604" s="2">
        <v>956000</v>
      </c>
      <c r="E1604" s="24">
        <f t="shared" si="29"/>
        <v>104.13943355119825</v>
      </c>
    </row>
    <row r="1605" spans="1:5" x14ac:dyDescent="0.2">
      <c r="A1605" t="s">
        <v>90</v>
      </c>
      <c r="B1605" t="s">
        <v>91</v>
      </c>
      <c r="C1605" s="2">
        <v>106000</v>
      </c>
      <c r="D1605" s="2">
        <v>122000</v>
      </c>
      <c r="E1605" s="24">
        <f t="shared" si="29"/>
        <v>115.09433962264151</v>
      </c>
    </row>
    <row r="1606" spans="1:5" x14ac:dyDescent="0.2">
      <c r="A1606" t="s">
        <v>92</v>
      </c>
      <c r="B1606" t="s">
        <v>93</v>
      </c>
      <c r="C1606" s="2">
        <v>158000</v>
      </c>
      <c r="D1606" s="2">
        <v>154300</v>
      </c>
      <c r="E1606" s="24">
        <f t="shared" si="29"/>
        <v>97.658227848101262</v>
      </c>
    </row>
    <row r="1607" spans="1:5" x14ac:dyDescent="0.2">
      <c r="A1607" s="1" t="s">
        <v>94</v>
      </c>
      <c r="B1607" s="1" t="s">
        <v>95</v>
      </c>
      <c r="C1607" s="3">
        <v>299300</v>
      </c>
      <c r="D1607" s="3">
        <v>249500</v>
      </c>
      <c r="E1607" s="25">
        <f t="shared" si="29"/>
        <v>83.361176077514202</v>
      </c>
    </row>
    <row r="1608" spans="1:5" x14ac:dyDescent="0.2">
      <c r="A1608" t="s">
        <v>96</v>
      </c>
      <c r="B1608" t="s">
        <v>97</v>
      </c>
      <c r="C1608" s="2">
        <v>126500</v>
      </c>
      <c r="D1608" s="2">
        <v>117500</v>
      </c>
      <c r="E1608" s="24">
        <f t="shared" si="29"/>
        <v>92.885375494071141</v>
      </c>
    </row>
    <row r="1609" spans="1:5" x14ac:dyDescent="0.2">
      <c r="A1609" t="s">
        <v>98</v>
      </c>
      <c r="B1609" t="s">
        <v>99</v>
      </c>
      <c r="C1609" s="2">
        <v>30000</v>
      </c>
      <c r="D1609" s="2">
        <v>23500</v>
      </c>
      <c r="E1609" s="24">
        <f t="shared" si="29"/>
        <v>78.333333333333329</v>
      </c>
    </row>
    <row r="1610" spans="1:5" x14ac:dyDescent="0.2">
      <c r="A1610" t="s">
        <v>100</v>
      </c>
      <c r="B1610" t="s">
        <v>101</v>
      </c>
      <c r="C1610" s="2">
        <v>115300</v>
      </c>
      <c r="D1610" s="2">
        <v>89500</v>
      </c>
      <c r="E1610" s="24">
        <f t="shared" si="29"/>
        <v>77.623590633130974</v>
      </c>
    </row>
    <row r="1611" spans="1:5" x14ac:dyDescent="0.2">
      <c r="A1611" t="s">
        <v>102</v>
      </c>
      <c r="B1611" t="s">
        <v>103</v>
      </c>
      <c r="C1611" s="2">
        <v>5000</v>
      </c>
      <c r="D1611" s="2">
        <v>500</v>
      </c>
      <c r="E1611" s="24">
        <f t="shared" si="29"/>
        <v>10</v>
      </c>
    </row>
    <row r="1612" spans="1:5" x14ac:dyDescent="0.2">
      <c r="A1612" t="s">
        <v>104</v>
      </c>
      <c r="B1612" t="s">
        <v>105</v>
      </c>
      <c r="C1612" s="2">
        <v>22500</v>
      </c>
      <c r="D1612" s="2">
        <v>18500</v>
      </c>
      <c r="E1612" s="24">
        <f t="shared" si="29"/>
        <v>82.222222222222214</v>
      </c>
    </row>
    <row r="1613" spans="1:5" x14ac:dyDescent="0.2">
      <c r="A1613" s="10" t="s">
        <v>219</v>
      </c>
      <c r="B1613" s="10"/>
      <c r="C1613" s="11">
        <v>4000</v>
      </c>
      <c r="D1613" s="11">
        <v>200</v>
      </c>
      <c r="E1613" s="31">
        <f t="shared" si="29"/>
        <v>5</v>
      </c>
    </row>
    <row r="1614" spans="1:5" x14ac:dyDescent="0.2">
      <c r="A1614" s="1" t="s">
        <v>84</v>
      </c>
      <c r="B1614" s="1" t="s">
        <v>85</v>
      </c>
      <c r="C1614" s="3">
        <v>4000</v>
      </c>
      <c r="D1614" s="3">
        <v>200</v>
      </c>
      <c r="E1614" s="25">
        <f t="shared" si="29"/>
        <v>5</v>
      </c>
    </row>
    <row r="1615" spans="1:5" x14ac:dyDescent="0.2">
      <c r="A1615" s="1" t="s">
        <v>94</v>
      </c>
      <c r="B1615" s="1" t="s">
        <v>95</v>
      </c>
      <c r="C1615" s="3">
        <v>4000</v>
      </c>
      <c r="D1615" s="3">
        <v>200</v>
      </c>
      <c r="E1615" s="25">
        <f t="shared" si="29"/>
        <v>5</v>
      </c>
    </row>
    <row r="1616" spans="1:5" x14ac:dyDescent="0.2">
      <c r="A1616" t="s">
        <v>102</v>
      </c>
      <c r="B1616" t="s">
        <v>103</v>
      </c>
      <c r="C1616" s="2">
        <v>4000</v>
      </c>
      <c r="D1616" s="2">
        <v>200</v>
      </c>
      <c r="E1616" s="24">
        <f t="shared" si="29"/>
        <v>5</v>
      </c>
    </row>
    <row r="1617" spans="1:5" x14ac:dyDescent="0.2">
      <c r="A1617" s="16" t="s">
        <v>408</v>
      </c>
      <c r="B1617" s="16"/>
      <c r="C1617" s="17">
        <v>765000</v>
      </c>
      <c r="D1617" s="17">
        <v>959000</v>
      </c>
      <c r="E1617" s="30">
        <f t="shared" si="29"/>
        <v>125.359477124183</v>
      </c>
    </row>
    <row r="1618" spans="1:5" x14ac:dyDescent="0.2">
      <c r="A1618" s="10" t="s">
        <v>209</v>
      </c>
      <c r="B1618" s="10"/>
      <c r="C1618" s="11">
        <v>280000</v>
      </c>
      <c r="D1618" s="11">
        <v>474000</v>
      </c>
      <c r="E1618" s="31">
        <f t="shared" si="29"/>
        <v>169.28571428571428</v>
      </c>
    </row>
    <row r="1619" spans="1:5" x14ac:dyDescent="0.2">
      <c r="A1619" s="1" t="s">
        <v>141</v>
      </c>
      <c r="B1619" s="1" t="s">
        <v>142</v>
      </c>
      <c r="C1619" s="3">
        <v>280000</v>
      </c>
      <c r="D1619" s="3">
        <v>474000</v>
      </c>
      <c r="E1619" s="25">
        <f t="shared" ref="E1619:E1675" si="30">SUM(D1619/C1619)*100</f>
        <v>169.28571428571428</v>
      </c>
    </row>
    <row r="1620" spans="1:5" x14ac:dyDescent="0.2">
      <c r="A1620" s="1" t="s">
        <v>147</v>
      </c>
      <c r="B1620" s="1" t="s">
        <v>148</v>
      </c>
      <c r="C1620" s="3">
        <v>25000</v>
      </c>
      <c r="D1620" s="3">
        <v>11000</v>
      </c>
      <c r="E1620" s="25">
        <f t="shared" si="30"/>
        <v>44</v>
      </c>
    </row>
    <row r="1621" spans="1:5" x14ac:dyDescent="0.2">
      <c r="A1621" t="s">
        <v>151</v>
      </c>
      <c r="B1621" t="s">
        <v>152</v>
      </c>
      <c r="C1621" s="2">
        <v>25000</v>
      </c>
      <c r="D1621" s="2">
        <v>11000</v>
      </c>
      <c r="E1621" s="24">
        <f t="shared" si="30"/>
        <v>44</v>
      </c>
    </row>
    <row r="1622" spans="1:5" x14ac:dyDescent="0.2">
      <c r="A1622" s="1" t="s">
        <v>159</v>
      </c>
      <c r="B1622" s="1" t="s">
        <v>160</v>
      </c>
      <c r="C1622" s="3">
        <v>255000</v>
      </c>
      <c r="D1622" s="3">
        <v>463000</v>
      </c>
      <c r="E1622" s="25">
        <f t="shared" si="30"/>
        <v>181.56862745098039</v>
      </c>
    </row>
    <row r="1623" spans="1:5" x14ac:dyDescent="0.2">
      <c r="A1623" t="s">
        <v>161</v>
      </c>
      <c r="B1623" t="s">
        <v>162</v>
      </c>
      <c r="C1623" s="2">
        <v>250000</v>
      </c>
      <c r="D1623" s="2">
        <v>460000</v>
      </c>
      <c r="E1623" s="24">
        <f t="shared" si="30"/>
        <v>184</v>
      </c>
    </row>
    <row r="1624" spans="1:5" x14ac:dyDescent="0.2">
      <c r="A1624" t="s">
        <v>165</v>
      </c>
      <c r="B1624" t="s">
        <v>166</v>
      </c>
      <c r="C1624" s="2">
        <v>5000</v>
      </c>
      <c r="D1624" s="2">
        <v>3000</v>
      </c>
      <c r="E1624" s="24">
        <f t="shared" si="30"/>
        <v>60</v>
      </c>
    </row>
    <row r="1625" spans="1:5" x14ac:dyDescent="0.2">
      <c r="A1625" s="10" t="s">
        <v>214</v>
      </c>
      <c r="B1625" s="10"/>
      <c r="C1625" s="11">
        <v>485000</v>
      </c>
      <c r="D1625" s="11">
        <v>485000</v>
      </c>
      <c r="E1625" s="31">
        <f t="shared" si="30"/>
        <v>100</v>
      </c>
    </row>
    <row r="1626" spans="1:5" x14ac:dyDescent="0.2">
      <c r="A1626" s="1" t="s">
        <v>141</v>
      </c>
      <c r="B1626" s="1" t="s">
        <v>142</v>
      </c>
      <c r="C1626" s="3">
        <v>485000</v>
      </c>
      <c r="D1626" s="3">
        <v>485000</v>
      </c>
      <c r="E1626" s="25">
        <f t="shared" si="30"/>
        <v>100</v>
      </c>
    </row>
    <row r="1627" spans="1:5" x14ac:dyDescent="0.2">
      <c r="A1627" s="1" t="s">
        <v>159</v>
      </c>
      <c r="B1627" s="1" t="s">
        <v>160</v>
      </c>
      <c r="C1627" s="3">
        <v>485000</v>
      </c>
      <c r="D1627" s="3">
        <v>485000</v>
      </c>
      <c r="E1627" s="25">
        <f t="shared" si="30"/>
        <v>100</v>
      </c>
    </row>
    <row r="1628" spans="1:5" x14ac:dyDescent="0.2">
      <c r="A1628" t="s">
        <v>161</v>
      </c>
      <c r="B1628" t="s">
        <v>162</v>
      </c>
      <c r="C1628" s="2">
        <v>485000</v>
      </c>
      <c r="D1628" s="2">
        <v>485000</v>
      </c>
      <c r="E1628" s="24">
        <f t="shared" si="30"/>
        <v>100</v>
      </c>
    </row>
    <row r="1629" spans="1:5" x14ac:dyDescent="0.2">
      <c r="A1629" s="8" t="s">
        <v>409</v>
      </c>
      <c r="B1629" s="8"/>
      <c r="C1629" s="9">
        <v>1383000</v>
      </c>
      <c r="D1629" s="9">
        <v>1433000</v>
      </c>
      <c r="E1629" s="27">
        <f t="shared" si="30"/>
        <v>103.61532899493855</v>
      </c>
    </row>
    <row r="1630" spans="1:5" x14ac:dyDescent="0.2">
      <c r="A1630" s="12" t="s">
        <v>410</v>
      </c>
      <c r="B1630" s="12"/>
      <c r="C1630" s="13">
        <v>1383000</v>
      </c>
      <c r="D1630" s="13">
        <v>1433000</v>
      </c>
      <c r="E1630" s="28">
        <f t="shared" si="30"/>
        <v>103.61532899493855</v>
      </c>
    </row>
    <row r="1631" spans="1:5" x14ac:dyDescent="0.2">
      <c r="A1631" s="14" t="s">
        <v>411</v>
      </c>
      <c r="B1631" s="14"/>
      <c r="C1631" s="15">
        <v>1383000</v>
      </c>
      <c r="D1631" s="15">
        <v>1433000</v>
      </c>
      <c r="E1631" s="29">
        <f t="shared" si="30"/>
        <v>103.61532899493855</v>
      </c>
    </row>
    <row r="1632" spans="1:5" x14ac:dyDescent="0.2">
      <c r="A1632" s="16" t="s">
        <v>412</v>
      </c>
      <c r="B1632" s="16"/>
      <c r="C1632" s="17">
        <v>1383000</v>
      </c>
      <c r="D1632" s="17">
        <v>1433000</v>
      </c>
      <c r="E1632" s="30">
        <f t="shared" si="30"/>
        <v>103.61532899493855</v>
      </c>
    </row>
    <row r="1633" spans="1:5" x14ac:dyDescent="0.2">
      <c r="A1633" s="10" t="s">
        <v>209</v>
      </c>
      <c r="B1633" s="10"/>
      <c r="C1633" s="11">
        <v>1383000</v>
      </c>
      <c r="D1633" s="11">
        <v>1433000</v>
      </c>
      <c r="E1633" s="31">
        <f t="shared" si="30"/>
        <v>103.61532899493855</v>
      </c>
    </row>
    <row r="1634" spans="1:5" x14ac:dyDescent="0.2">
      <c r="A1634" s="1" t="s">
        <v>84</v>
      </c>
      <c r="B1634" s="1" t="s">
        <v>85</v>
      </c>
      <c r="C1634" s="3">
        <v>1383000</v>
      </c>
      <c r="D1634" s="3">
        <v>1433000</v>
      </c>
      <c r="E1634" s="25">
        <f t="shared" si="30"/>
        <v>103.61532899493855</v>
      </c>
    </row>
    <row r="1635" spans="1:5" x14ac:dyDescent="0.2">
      <c r="A1635" s="1" t="s">
        <v>94</v>
      </c>
      <c r="B1635" s="1" t="s">
        <v>95</v>
      </c>
      <c r="C1635" s="3">
        <v>56000</v>
      </c>
      <c r="D1635" s="3">
        <v>56000</v>
      </c>
      <c r="E1635" s="25">
        <f t="shared" si="30"/>
        <v>100</v>
      </c>
    </row>
    <row r="1636" spans="1:5" x14ac:dyDescent="0.2">
      <c r="A1636" t="s">
        <v>98</v>
      </c>
      <c r="B1636" t="s">
        <v>99</v>
      </c>
      <c r="C1636" s="2">
        <v>6000</v>
      </c>
      <c r="D1636" s="2">
        <v>6000</v>
      </c>
      <c r="E1636" s="24">
        <f t="shared" si="30"/>
        <v>100</v>
      </c>
    </row>
    <row r="1637" spans="1:5" x14ac:dyDescent="0.2">
      <c r="A1637" t="s">
        <v>104</v>
      </c>
      <c r="B1637" t="s">
        <v>105</v>
      </c>
      <c r="C1637" s="2">
        <v>50000</v>
      </c>
      <c r="D1637" s="2">
        <v>50000</v>
      </c>
      <c r="E1637" s="24">
        <f t="shared" si="30"/>
        <v>100</v>
      </c>
    </row>
    <row r="1638" spans="1:5" x14ac:dyDescent="0.2">
      <c r="A1638" s="1" t="s">
        <v>129</v>
      </c>
      <c r="B1638" s="1" t="s">
        <v>130</v>
      </c>
      <c r="C1638" s="3">
        <v>1327000</v>
      </c>
      <c r="D1638" s="3">
        <v>1377000</v>
      </c>
      <c r="E1638" s="25">
        <f t="shared" si="30"/>
        <v>103.76789751318765</v>
      </c>
    </row>
    <row r="1639" spans="1:5" x14ac:dyDescent="0.2">
      <c r="A1639" t="s">
        <v>131</v>
      </c>
      <c r="B1639" t="s">
        <v>132</v>
      </c>
      <c r="C1639" s="2">
        <v>1050000</v>
      </c>
      <c r="D1639" s="2">
        <v>1100000</v>
      </c>
      <c r="E1639" s="24">
        <f t="shared" si="30"/>
        <v>104.76190476190477</v>
      </c>
    </row>
    <row r="1640" spans="1:5" x14ac:dyDescent="0.2">
      <c r="A1640" t="s">
        <v>133</v>
      </c>
      <c r="B1640" t="s">
        <v>134</v>
      </c>
      <c r="C1640" s="2">
        <v>275000</v>
      </c>
      <c r="D1640" s="2">
        <v>275000</v>
      </c>
      <c r="E1640" s="24">
        <f t="shared" si="30"/>
        <v>100</v>
      </c>
    </row>
    <row r="1641" spans="1:5" x14ac:dyDescent="0.2">
      <c r="A1641" t="s">
        <v>137</v>
      </c>
      <c r="B1641" t="s">
        <v>138</v>
      </c>
      <c r="C1641" s="2">
        <v>2000</v>
      </c>
      <c r="D1641" s="2">
        <v>2000</v>
      </c>
      <c r="E1641" s="24">
        <f t="shared" si="30"/>
        <v>100</v>
      </c>
    </row>
    <row r="1642" spans="1:5" x14ac:dyDescent="0.2">
      <c r="A1642" s="6" t="s">
        <v>413</v>
      </c>
      <c r="B1642" s="6"/>
      <c r="C1642" s="4">
        <v>24846183</v>
      </c>
      <c r="D1642" s="4">
        <v>14062100</v>
      </c>
      <c r="E1642" s="26">
        <f t="shared" si="30"/>
        <v>56.596620897463403</v>
      </c>
    </row>
    <row r="1643" spans="1:5" x14ac:dyDescent="0.2">
      <c r="A1643" s="8" t="s">
        <v>414</v>
      </c>
      <c r="B1643" s="8"/>
      <c r="C1643" s="9">
        <v>757900</v>
      </c>
      <c r="D1643" s="9">
        <v>702300</v>
      </c>
      <c r="E1643" s="27">
        <f t="shared" si="30"/>
        <v>92.663939833751158</v>
      </c>
    </row>
    <row r="1644" spans="1:5" x14ac:dyDescent="0.2">
      <c r="A1644" s="12" t="s">
        <v>234</v>
      </c>
      <c r="B1644" s="12"/>
      <c r="C1644" s="13">
        <v>757900</v>
      </c>
      <c r="D1644" s="13">
        <v>702300</v>
      </c>
      <c r="E1644" s="28">
        <f t="shared" si="30"/>
        <v>92.663939833751158</v>
      </c>
    </row>
    <row r="1645" spans="1:5" x14ac:dyDescent="0.2">
      <c r="A1645" s="14" t="s">
        <v>235</v>
      </c>
      <c r="B1645" s="14"/>
      <c r="C1645" s="15">
        <v>757900</v>
      </c>
      <c r="D1645" s="15">
        <v>702300</v>
      </c>
      <c r="E1645" s="29">
        <f t="shared" si="30"/>
        <v>92.663939833751158</v>
      </c>
    </row>
    <row r="1646" spans="1:5" x14ac:dyDescent="0.2">
      <c r="A1646" s="16" t="s">
        <v>415</v>
      </c>
      <c r="B1646" s="16"/>
      <c r="C1646" s="17">
        <v>737900</v>
      </c>
      <c r="D1646" s="17">
        <v>700300</v>
      </c>
      <c r="E1646" s="30">
        <f t="shared" si="30"/>
        <v>94.904458598726109</v>
      </c>
    </row>
    <row r="1647" spans="1:5" x14ac:dyDescent="0.2">
      <c r="A1647" s="10" t="s">
        <v>209</v>
      </c>
      <c r="B1647" s="10"/>
      <c r="C1647" s="11">
        <v>737900</v>
      </c>
      <c r="D1647" s="11">
        <v>700300</v>
      </c>
      <c r="E1647" s="31">
        <f t="shared" si="30"/>
        <v>94.904458598726109</v>
      </c>
    </row>
    <row r="1648" spans="1:5" x14ac:dyDescent="0.2">
      <c r="A1648" s="1" t="s">
        <v>84</v>
      </c>
      <c r="B1648" s="1" t="s">
        <v>85</v>
      </c>
      <c r="C1648" s="3">
        <v>737900</v>
      </c>
      <c r="D1648" s="3">
        <v>700300</v>
      </c>
      <c r="E1648" s="25">
        <f t="shared" si="30"/>
        <v>94.904458598726109</v>
      </c>
    </row>
    <row r="1649" spans="1:5" x14ac:dyDescent="0.2">
      <c r="A1649" s="1" t="s">
        <v>86</v>
      </c>
      <c r="B1649" s="1" t="s">
        <v>87</v>
      </c>
      <c r="C1649" s="3">
        <v>498400</v>
      </c>
      <c r="D1649" s="3">
        <v>453800</v>
      </c>
      <c r="E1649" s="25">
        <f t="shared" si="30"/>
        <v>91.051364365971111</v>
      </c>
    </row>
    <row r="1650" spans="1:5" x14ac:dyDescent="0.2">
      <c r="A1650" t="s">
        <v>88</v>
      </c>
      <c r="B1650" t="s">
        <v>89</v>
      </c>
      <c r="C1650" s="2">
        <v>395000</v>
      </c>
      <c r="D1650" s="2">
        <v>370000</v>
      </c>
      <c r="E1650" s="24">
        <f t="shared" si="30"/>
        <v>93.670886075949369</v>
      </c>
    </row>
    <row r="1651" spans="1:5" x14ac:dyDescent="0.2">
      <c r="A1651" t="s">
        <v>90</v>
      </c>
      <c r="B1651" t="s">
        <v>91</v>
      </c>
      <c r="C1651" s="2">
        <v>25400</v>
      </c>
      <c r="D1651" s="2">
        <v>25400</v>
      </c>
      <c r="E1651" s="24">
        <f t="shared" si="30"/>
        <v>100</v>
      </c>
    </row>
    <row r="1652" spans="1:5" x14ac:dyDescent="0.2">
      <c r="A1652" t="s">
        <v>92</v>
      </c>
      <c r="B1652" t="s">
        <v>93</v>
      </c>
      <c r="C1652" s="2">
        <v>78000</v>
      </c>
      <c r="D1652" s="2">
        <v>58400</v>
      </c>
      <c r="E1652" s="24">
        <f t="shared" si="30"/>
        <v>74.871794871794876</v>
      </c>
    </row>
    <row r="1653" spans="1:5" x14ac:dyDescent="0.2">
      <c r="A1653" s="1" t="s">
        <v>94</v>
      </c>
      <c r="B1653" s="1" t="s">
        <v>95</v>
      </c>
      <c r="C1653" s="3">
        <v>239500</v>
      </c>
      <c r="D1653" s="3">
        <v>246500</v>
      </c>
      <c r="E1653" s="25">
        <f t="shared" si="30"/>
        <v>102.92275574112735</v>
      </c>
    </row>
    <row r="1654" spans="1:5" x14ac:dyDescent="0.2">
      <c r="A1654" t="s">
        <v>96</v>
      </c>
      <c r="B1654" t="s">
        <v>97</v>
      </c>
      <c r="C1654" s="2">
        <v>57000</v>
      </c>
      <c r="D1654" s="2">
        <v>49000</v>
      </c>
      <c r="E1654" s="24">
        <f t="shared" si="30"/>
        <v>85.964912280701753</v>
      </c>
    </row>
    <row r="1655" spans="1:5" x14ac:dyDescent="0.2">
      <c r="A1655" t="s">
        <v>98</v>
      </c>
      <c r="B1655" t="s">
        <v>99</v>
      </c>
      <c r="C1655" s="2">
        <v>13000</v>
      </c>
      <c r="D1655" s="2">
        <v>11000</v>
      </c>
      <c r="E1655" s="24">
        <f t="shared" si="30"/>
        <v>84.615384615384613</v>
      </c>
    </row>
    <row r="1656" spans="1:5" x14ac:dyDescent="0.2">
      <c r="A1656" t="s">
        <v>100</v>
      </c>
      <c r="B1656" t="s">
        <v>101</v>
      </c>
      <c r="C1656" s="2">
        <v>115500</v>
      </c>
      <c r="D1656" s="2">
        <v>117500</v>
      </c>
      <c r="E1656" s="24">
        <f t="shared" si="30"/>
        <v>101.73160173160174</v>
      </c>
    </row>
    <row r="1657" spans="1:5" x14ac:dyDescent="0.2">
      <c r="A1657" t="s">
        <v>104</v>
      </c>
      <c r="B1657" t="s">
        <v>105</v>
      </c>
      <c r="C1657" s="2">
        <v>54000</v>
      </c>
      <c r="D1657" s="2">
        <v>69000</v>
      </c>
      <c r="E1657" s="24">
        <f t="shared" si="30"/>
        <v>127.77777777777777</v>
      </c>
    </row>
    <row r="1658" spans="1:5" x14ac:dyDescent="0.2">
      <c r="A1658" s="16" t="s">
        <v>416</v>
      </c>
      <c r="B1658" s="16"/>
      <c r="C1658" s="17">
        <v>20000</v>
      </c>
      <c r="D1658" s="17">
        <v>2000</v>
      </c>
      <c r="E1658" s="30">
        <f t="shared" si="30"/>
        <v>10</v>
      </c>
    </row>
    <row r="1659" spans="1:5" x14ac:dyDescent="0.2">
      <c r="A1659" s="10" t="s">
        <v>209</v>
      </c>
      <c r="B1659" s="10"/>
      <c r="C1659" s="11">
        <v>20000</v>
      </c>
      <c r="D1659" s="11">
        <v>2000</v>
      </c>
      <c r="E1659" s="31">
        <f t="shared" si="30"/>
        <v>10</v>
      </c>
    </row>
    <row r="1660" spans="1:5" x14ac:dyDescent="0.2">
      <c r="A1660" s="1" t="s">
        <v>141</v>
      </c>
      <c r="B1660" s="1" t="s">
        <v>142</v>
      </c>
      <c r="C1660" s="3">
        <v>20000</v>
      </c>
      <c r="D1660" s="3">
        <v>2000</v>
      </c>
      <c r="E1660" s="25">
        <f t="shared" si="30"/>
        <v>10</v>
      </c>
    </row>
    <row r="1661" spans="1:5" x14ac:dyDescent="0.2">
      <c r="A1661" s="1" t="s">
        <v>147</v>
      </c>
      <c r="B1661" s="1" t="s">
        <v>148</v>
      </c>
      <c r="C1661" s="3">
        <v>20000</v>
      </c>
      <c r="D1661" s="3">
        <v>2000</v>
      </c>
      <c r="E1661" s="25">
        <f t="shared" si="30"/>
        <v>10</v>
      </c>
    </row>
    <row r="1662" spans="1:5" x14ac:dyDescent="0.2">
      <c r="A1662" t="s">
        <v>151</v>
      </c>
      <c r="B1662" t="s">
        <v>152</v>
      </c>
      <c r="C1662" s="2">
        <v>20000</v>
      </c>
      <c r="D1662" s="2">
        <v>2000</v>
      </c>
      <c r="E1662" s="24">
        <f t="shared" si="30"/>
        <v>10</v>
      </c>
    </row>
    <row r="1663" spans="1:5" x14ac:dyDescent="0.2">
      <c r="A1663" s="8" t="s">
        <v>417</v>
      </c>
      <c r="B1663" s="8"/>
      <c r="C1663" s="9">
        <v>23788283</v>
      </c>
      <c r="D1663" s="9">
        <v>13059800</v>
      </c>
      <c r="E1663" s="27">
        <f t="shared" si="30"/>
        <v>54.900137180981076</v>
      </c>
    </row>
    <row r="1664" spans="1:5" x14ac:dyDescent="0.2">
      <c r="A1664" s="12" t="s">
        <v>250</v>
      </c>
      <c r="B1664" s="12"/>
      <c r="C1664" s="13">
        <v>23788283</v>
      </c>
      <c r="D1664" s="13">
        <v>13059800</v>
      </c>
      <c r="E1664" s="28">
        <f t="shared" si="30"/>
        <v>54.900137180981076</v>
      </c>
    </row>
    <row r="1665" spans="1:5" x14ac:dyDescent="0.2">
      <c r="A1665" s="14" t="s">
        <v>418</v>
      </c>
      <c r="B1665" s="14"/>
      <c r="C1665" s="15">
        <v>23788283</v>
      </c>
      <c r="D1665" s="15">
        <v>13059800</v>
      </c>
      <c r="E1665" s="29">
        <f t="shared" si="30"/>
        <v>54.900137180981076</v>
      </c>
    </row>
    <row r="1666" spans="1:5" x14ac:dyDescent="0.2">
      <c r="A1666" s="16" t="s">
        <v>419</v>
      </c>
      <c r="B1666" s="16"/>
      <c r="C1666" s="17">
        <v>0</v>
      </c>
      <c r="D1666" s="17">
        <v>10000</v>
      </c>
      <c r="E1666" s="30"/>
    </row>
    <row r="1667" spans="1:5" x14ac:dyDescent="0.2">
      <c r="A1667" s="10" t="s">
        <v>209</v>
      </c>
      <c r="B1667" s="10"/>
      <c r="C1667" s="11">
        <v>0</v>
      </c>
      <c r="D1667" s="11">
        <v>10000</v>
      </c>
      <c r="E1667" s="31"/>
    </row>
    <row r="1668" spans="1:5" x14ac:dyDescent="0.2">
      <c r="A1668" s="1" t="s">
        <v>84</v>
      </c>
      <c r="B1668" s="1" t="s">
        <v>85</v>
      </c>
      <c r="C1668" s="3">
        <v>0</v>
      </c>
      <c r="D1668" s="3">
        <v>10000</v>
      </c>
      <c r="E1668" s="25"/>
    </row>
    <row r="1669" spans="1:5" x14ac:dyDescent="0.2">
      <c r="A1669" s="1" t="s">
        <v>94</v>
      </c>
      <c r="B1669" s="1" t="s">
        <v>95</v>
      </c>
      <c r="C1669" s="3">
        <v>0</v>
      </c>
      <c r="D1669" s="3">
        <v>10000</v>
      </c>
      <c r="E1669" s="25"/>
    </row>
    <row r="1670" spans="1:5" x14ac:dyDescent="0.2">
      <c r="A1670" t="s">
        <v>96</v>
      </c>
      <c r="B1670" t="s">
        <v>97</v>
      </c>
      <c r="C1670" s="2">
        <v>0</v>
      </c>
      <c r="D1670" s="2">
        <v>10000</v>
      </c>
    </row>
    <row r="1671" spans="1:5" x14ac:dyDescent="0.2">
      <c r="A1671" s="16" t="s">
        <v>420</v>
      </c>
      <c r="B1671" s="16"/>
      <c r="C1671" s="17">
        <v>8663067</v>
      </c>
      <c r="D1671" s="17">
        <v>3958800</v>
      </c>
      <c r="E1671" s="30">
        <f t="shared" si="30"/>
        <v>45.697441795151761</v>
      </c>
    </row>
    <row r="1672" spans="1:5" x14ac:dyDescent="0.2">
      <c r="A1672" s="10" t="s">
        <v>209</v>
      </c>
      <c r="B1672" s="10"/>
      <c r="C1672" s="11">
        <v>3860000</v>
      </c>
      <c r="D1672" s="11">
        <v>473800</v>
      </c>
      <c r="E1672" s="31">
        <f t="shared" si="30"/>
        <v>12.274611398963732</v>
      </c>
    </row>
    <row r="1673" spans="1:5" x14ac:dyDescent="0.2">
      <c r="A1673" s="1" t="s">
        <v>84</v>
      </c>
      <c r="B1673" s="1" t="s">
        <v>85</v>
      </c>
      <c r="C1673" s="3">
        <v>3172</v>
      </c>
      <c r="D1673" s="3">
        <v>8000</v>
      </c>
      <c r="E1673" s="25">
        <f t="shared" si="30"/>
        <v>252.20680958385879</v>
      </c>
    </row>
    <row r="1674" spans="1:5" x14ac:dyDescent="0.2">
      <c r="A1674" s="1" t="s">
        <v>86</v>
      </c>
      <c r="B1674" s="1" t="s">
        <v>87</v>
      </c>
      <c r="C1674" s="3">
        <v>2115</v>
      </c>
      <c r="D1674" s="3">
        <v>8000</v>
      </c>
      <c r="E1674" s="25">
        <f t="shared" si="30"/>
        <v>378.25059101654847</v>
      </c>
    </row>
    <row r="1675" spans="1:5" x14ac:dyDescent="0.2">
      <c r="A1675" t="s">
        <v>90</v>
      </c>
      <c r="B1675" t="s">
        <v>91</v>
      </c>
      <c r="C1675" s="2">
        <v>2115</v>
      </c>
      <c r="D1675" s="2">
        <v>8000</v>
      </c>
      <c r="E1675" s="24">
        <f t="shared" si="30"/>
        <v>378.25059101654847</v>
      </c>
    </row>
    <row r="1676" spans="1:5" x14ac:dyDescent="0.2">
      <c r="A1676" s="1" t="s">
        <v>94</v>
      </c>
      <c r="B1676" s="1" t="s">
        <v>95</v>
      </c>
      <c r="C1676" s="3">
        <v>1057</v>
      </c>
      <c r="D1676" s="3">
        <v>0</v>
      </c>
      <c r="E1676" s="25">
        <f t="shared" ref="E1676:E1739" si="31">SUM(D1676/C1676)*100</f>
        <v>0</v>
      </c>
    </row>
    <row r="1677" spans="1:5" x14ac:dyDescent="0.2">
      <c r="A1677" t="s">
        <v>100</v>
      </c>
      <c r="B1677" t="s">
        <v>101</v>
      </c>
      <c r="C1677" s="2">
        <v>1057</v>
      </c>
      <c r="D1677" s="2">
        <v>0</v>
      </c>
      <c r="E1677" s="24">
        <f t="shared" si="31"/>
        <v>0</v>
      </c>
    </row>
    <row r="1678" spans="1:5" x14ac:dyDescent="0.2">
      <c r="A1678" s="1" t="s">
        <v>141</v>
      </c>
      <c r="B1678" s="1" t="s">
        <v>142</v>
      </c>
      <c r="C1678" s="3">
        <v>3856828</v>
      </c>
      <c r="D1678" s="3">
        <v>465800</v>
      </c>
      <c r="E1678" s="25">
        <f t="shared" si="31"/>
        <v>12.077282160365979</v>
      </c>
    </row>
    <row r="1679" spans="1:5" x14ac:dyDescent="0.2">
      <c r="A1679" s="1" t="s">
        <v>159</v>
      </c>
      <c r="B1679" s="1" t="s">
        <v>160</v>
      </c>
      <c r="C1679" s="3">
        <v>3856828</v>
      </c>
      <c r="D1679" s="3">
        <v>465800</v>
      </c>
      <c r="E1679" s="25">
        <f t="shared" si="31"/>
        <v>12.077282160365979</v>
      </c>
    </row>
    <row r="1680" spans="1:5" x14ac:dyDescent="0.2">
      <c r="A1680" t="s">
        <v>161</v>
      </c>
      <c r="B1680" t="s">
        <v>162</v>
      </c>
      <c r="C1680" s="2">
        <v>3856828</v>
      </c>
      <c r="D1680" s="2">
        <v>465800</v>
      </c>
      <c r="E1680" s="24">
        <f t="shared" si="31"/>
        <v>12.077282160365979</v>
      </c>
    </row>
    <row r="1681" spans="1:5" x14ac:dyDescent="0.2">
      <c r="A1681" s="10" t="s">
        <v>214</v>
      </c>
      <c r="B1681" s="10"/>
      <c r="C1681" s="11">
        <v>1567146</v>
      </c>
      <c r="D1681" s="11">
        <v>1097000</v>
      </c>
      <c r="E1681" s="31">
        <f t="shared" si="31"/>
        <v>69.999859617419176</v>
      </c>
    </row>
    <row r="1682" spans="1:5" x14ac:dyDescent="0.2">
      <c r="A1682" s="1" t="s">
        <v>84</v>
      </c>
      <c r="B1682" s="1" t="s">
        <v>85</v>
      </c>
      <c r="C1682" s="3">
        <v>7403</v>
      </c>
      <c r="D1682" s="3">
        <v>13000</v>
      </c>
      <c r="E1682" s="25">
        <f t="shared" si="31"/>
        <v>175.60448466837769</v>
      </c>
    </row>
    <row r="1683" spans="1:5" x14ac:dyDescent="0.2">
      <c r="A1683" s="1" t="s">
        <v>86</v>
      </c>
      <c r="B1683" s="1" t="s">
        <v>87</v>
      </c>
      <c r="C1683" s="3">
        <v>4935</v>
      </c>
      <c r="D1683" s="3">
        <v>13000</v>
      </c>
      <c r="E1683" s="25">
        <f t="shared" si="31"/>
        <v>263.4245187436677</v>
      </c>
    </row>
    <row r="1684" spans="1:5" x14ac:dyDescent="0.2">
      <c r="A1684" t="s">
        <v>90</v>
      </c>
      <c r="B1684" t="s">
        <v>91</v>
      </c>
      <c r="C1684" s="2">
        <v>4935</v>
      </c>
      <c r="D1684" s="2">
        <v>13000</v>
      </c>
      <c r="E1684" s="24">
        <f t="shared" si="31"/>
        <v>263.4245187436677</v>
      </c>
    </row>
    <row r="1685" spans="1:5" x14ac:dyDescent="0.2">
      <c r="A1685" s="1" t="s">
        <v>94</v>
      </c>
      <c r="B1685" s="1" t="s">
        <v>95</v>
      </c>
      <c r="C1685" s="3">
        <v>2468</v>
      </c>
      <c r="D1685" s="3">
        <v>0</v>
      </c>
      <c r="E1685" s="25">
        <f t="shared" si="31"/>
        <v>0</v>
      </c>
    </row>
    <row r="1686" spans="1:5" x14ac:dyDescent="0.2">
      <c r="A1686" t="s">
        <v>100</v>
      </c>
      <c r="B1686" t="s">
        <v>101</v>
      </c>
      <c r="C1686" s="2">
        <v>2468</v>
      </c>
      <c r="D1686" s="2">
        <v>0</v>
      </c>
      <c r="E1686" s="24">
        <f t="shared" si="31"/>
        <v>0</v>
      </c>
    </row>
    <row r="1687" spans="1:5" x14ac:dyDescent="0.2">
      <c r="A1687" s="1" t="s">
        <v>141</v>
      </c>
      <c r="B1687" s="1" t="s">
        <v>142</v>
      </c>
      <c r="C1687" s="3">
        <v>1559743</v>
      </c>
      <c r="D1687" s="3">
        <v>1084000</v>
      </c>
      <c r="E1687" s="25">
        <f t="shared" si="31"/>
        <v>69.498628940793452</v>
      </c>
    </row>
    <row r="1688" spans="1:5" x14ac:dyDescent="0.2">
      <c r="A1688" s="1" t="s">
        <v>159</v>
      </c>
      <c r="B1688" s="1" t="s">
        <v>160</v>
      </c>
      <c r="C1688" s="3">
        <v>1559743</v>
      </c>
      <c r="D1688" s="3">
        <v>1084000</v>
      </c>
      <c r="E1688" s="25">
        <f t="shared" si="31"/>
        <v>69.498628940793452</v>
      </c>
    </row>
    <row r="1689" spans="1:5" x14ac:dyDescent="0.2">
      <c r="A1689" t="s">
        <v>161</v>
      </c>
      <c r="B1689" t="s">
        <v>162</v>
      </c>
      <c r="C1689" s="2">
        <v>1559743</v>
      </c>
      <c r="D1689" s="2">
        <v>1084000</v>
      </c>
      <c r="E1689" s="24">
        <f t="shared" si="31"/>
        <v>69.498628940793452</v>
      </c>
    </row>
    <row r="1690" spans="1:5" x14ac:dyDescent="0.2">
      <c r="A1690" s="10" t="s">
        <v>217</v>
      </c>
      <c r="B1690" s="10"/>
      <c r="C1690" s="11">
        <v>3235921</v>
      </c>
      <c r="D1690" s="11">
        <v>2388000</v>
      </c>
      <c r="E1690" s="31">
        <f t="shared" si="31"/>
        <v>73.796609991405845</v>
      </c>
    </row>
    <row r="1691" spans="1:5" x14ac:dyDescent="0.2">
      <c r="A1691" s="1" t="s">
        <v>84</v>
      </c>
      <c r="B1691" s="1" t="s">
        <v>85</v>
      </c>
      <c r="C1691" s="3">
        <v>59925</v>
      </c>
      <c r="D1691" s="3">
        <v>50000</v>
      </c>
      <c r="E1691" s="25">
        <f t="shared" si="31"/>
        <v>83.437630371297459</v>
      </c>
    </row>
    <row r="1692" spans="1:5" x14ac:dyDescent="0.2">
      <c r="A1692" s="1" t="s">
        <v>86</v>
      </c>
      <c r="B1692" s="1" t="s">
        <v>87</v>
      </c>
      <c r="C1692" s="3">
        <v>39950</v>
      </c>
      <c r="D1692" s="3">
        <v>50000</v>
      </c>
      <c r="E1692" s="25">
        <f t="shared" si="31"/>
        <v>125.15644555694618</v>
      </c>
    </row>
    <row r="1693" spans="1:5" x14ac:dyDescent="0.2">
      <c r="A1693" t="s">
        <v>90</v>
      </c>
      <c r="B1693" t="s">
        <v>91</v>
      </c>
      <c r="C1693" s="2">
        <v>39950</v>
      </c>
      <c r="D1693" s="2">
        <v>50000</v>
      </c>
      <c r="E1693" s="24">
        <f t="shared" si="31"/>
        <v>125.15644555694618</v>
      </c>
    </row>
    <row r="1694" spans="1:5" x14ac:dyDescent="0.2">
      <c r="A1694" s="1" t="s">
        <v>94</v>
      </c>
      <c r="B1694" s="1" t="s">
        <v>95</v>
      </c>
      <c r="C1694" s="3">
        <v>19975</v>
      </c>
      <c r="D1694" s="3">
        <v>0</v>
      </c>
      <c r="E1694" s="25">
        <f t="shared" si="31"/>
        <v>0</v>
      </c>
    </row>
    <row r="1695" spans="1:5" x14ac:dyDescent="0.2">
      <c r="A1695" t="s">
        <v>100</v>
      </c>
      <c r="B1695" t="s">
        <v>101</v>
      </c>
      <c r="C1695" s="2">
        <v>19975</v>
      </c>
      <c r="D1695" s="2">
        <v>0</v>
      </c>
      <c r="E1695" s="24">
        <f t="shared" si="31"/>
        <v>0</v>
      </c>
    </row>
    <row r="1696" spans="1:5" x14ac:dyDescent="0.2">
      <c r="A1696" s="1" t="s">
        <v>141</v>
      </c>
      <c r="B1696" s="1" t="s">
        <v>142</v>
      </c>
      <c r="C1696" s="3">
        <v>3175996</v>
      </c>
      <c r="D1696" s="3">
        <v>2338000</v>
      </c>
      <c r="E1696" s="25">
        <f t="shared" si="31"/>
        <v>73.614702285519257</v>
      </c>
    </row>
    <row r="1697" spans="1:5" x14ac:dyDescent="0.2">
      <c r="A1697" s="1" t="s">
        <v>159</v>
      </c>
      <c r="B1697" s="1" t="s">
        <v>160</v>
      </c>
      <c r="C1697" s="3">
        <v>3175996</v>
      </c>
      <c r="D1697" s="3">
        <v>2338000</v>
      </c>
      <c r="E1697" s="25">
        <f t="shared" si="31"/>
        <v>73.614702285519257</v>
      </c>
    </row>
    <row r="1698" spans="1:5" x14ac:dyDescent="0.2">
      <c r="A1698" t="s">
        <v>161</v>
      </c>
      <c r="B1698" t="s">
        <v>162</v>
      </c>
      <c r="C1698" s="2">
        <v>3175996</v>
      </c>
      <c r="D1698" s="2">
        <v>2338000</v>
      </c>
      <c r="E1698" s="24">
        <f t="shared" si="31"/>
        <v>73.614702285519257</v>
      </c>
    </row>
    <row r="1699" spans="1:5" x14ac:dyDescent="0.2">
      <c r="A1699" s="16" t="s">
        <v>421</v>
      </c>
      <c r="B1699" s="16"/>
      <c r="C1699" s="17">
        <v>40000</v>
      </c>
      <c r="D1699" s="17">
        <v>40000</v>
      </c>
      <c r="E1699" s="30">
        <f t="shared" si="31"/>
        <v>100</v>
      </c>
    </row>
    <row r="1700" spans="1:5" x14ac:dyDescent="0.2">
      <c r="A1700" s="10" t="s">
        <v>209</v>
      </c>
      <c r="B1700" s="10"/>
      <c r="C1700" s="11">
        <v>20000</v>
      </c>
      <c r="D1700" s="11">
        <v>10000</v>
      </c>
      <c r="E1700" s="31">
        <f t="shared" si="31"/>
        <v>50</v>
      </c>
    </row>
    <row r="1701" spans="1:5" x14ac:dyDescent="0.2">
      <c r="A1701" s="1" t="s">
        <v>84</v>
      </c>
      <c r="B1701" s="1" t="s">
        <v>85</v>
      </c>
      <c r="C1701" s="3">
        <v>10000</v>
      </c>
      <c r="D1701" s="3">
        <v>10000</v>
      </c>
      <c r="E1701" s="25">
        <f t="shared" si="31"/>
        <v>100</v>
      </c>
    </row>
    <row r="1702" spans="1:5" x14ac:dyDescent="0.2">
      <c r="A1702" s="1" t="s">
        <v>94</v>
      </c>
      <c r="B1702" s="1" t="s">
        <v>95</v>
      </c>
      <c r="C1702" s="3">
        <v>10000</v>
      </c>
      <c r="D1702" s="3">
        <v>10000</v>
      </c>
      <c r="E1702" s="25">
        <f t="shared" si="31"/>
        <v>100</v>
      </c>
    </row>
    <row r="1703" spans="1:5" x14ac:dyDescent="0.2">
      <c r="A1703" t="s">
        <v>100</v>
      </c>
      <c r="B1703" t="s">
        <v>101</v>
      </c>
      <c r="C1703" s="2">
        <v>10000</v>
      </c>
      <c r="D1703" s="2">
        <v>10000</v>
      </c>
      <c r="E1703" s="24">
        <f t="shared" si="31"/>
        <v>100</v>
      </c>
    </row>
    <row r="1704" spans="1:5" x14ac:dyDescent="0.2">
      <c r="A1704" s="1" t="s">
        <v>141</v>
      </c>
      <c r="B1704" s="1" t="s">
        <v>142</v>
      </c>
      <c r="C1704" s="3">
        <v>10000</v>
      </c>
      <c r="D1704" s="3">
        <v>0</v>
      </c>
      <c r="E1704" s="25">
        <f t="shared" si="31"/>
        <v>0</v>
      </c>
    </row>
    <row r="1705" spans="1:5" x14ac:dyDescent="0.2">
      <c r="A1705" s="1" t="s">
        <v>159</v>
      </c>
      <c r="B1705" s="1" t="s">
        <v>160</v>
      </c>
      <c r="C1705" s="3">
        <v>10000</v>
      </c>
      <c r="D1705" s="3">
        <v>0</v>
      </c>
      <c r="E1705" s="25">
        <f t="shared" si="31"/>
        <v>0</v>
      </c>
    </row>
    <row r="1706" spans="1:5" x14ac:dyDescent="0.2">
      <c r="A1706" t="s">
        <v>161</v>
      </c>
      <c r="B1706" t="s">
        <v>162</v>
      </c>
      <c r="C1706" s="2">
        <v>10000</v>
      </c>
      <c r="D1706" s="2">
        <v>0</v>
      </c>
      <c r="E1706" s="24">
        <f t="shared" si="31"/>
        <v>0</v>
      </c>
    </row>
    <row r="1707" spans="1:5" x14ac:dyDescent="0.2">
      <c r="A1707" s="10" t="s">
        <v>217</v>
      </c>
      <c r="B1707" s="10"/>
      <c r="C1707" s="11">
        <v>20000</v>
      </c>
      <c r="D1707" s="11">
        <v>30000</v>
      </c>
      <c r="E1707" s="31">
        <f t="shared" si="31"/>
        <v>150</v>
      </c>
    </row>
    <row r="1708" spans="1:5" x14ac:dyDescent="0.2">
      <c r="A1708" s="1" t="s">
        <v>84</v>
      </c>
      <c r="B1708" s="1" t="s">
        <v>85</v>
      </c>
      <c r="C1708" s="3">
        <v>10000</v>
      </c>
      <c r="D1708" s="3">
        <v>30000</v>
      </c>
      <c r="E1708" s="25">
        <f t="shared" si="31"/>
        <v>300</v>
      </c>
    </row>
    <row r="1709" spans="1:5" x14ac:dyDescent="0.2">
      <c r="A1709" s="1" t="s">
        <v>94</v>
      </c>
      <c r="B1709" s="1" t="s">
        <v>95</v>
      </c>
      <c r="C1709" s="3">
        <v>10000</v>
      </c>
      <c r="D1709" s="3">
        <v>30000</v>
      </c>
      <c r="E1709" s="25">
        <f t="shared" si="31"/>
        <v>300</v>
      </c>
    </row>
    <row r="1710" spans="1:5" x14ac:dyDescent="0.2">
      <c r="A1710" t="s">
        <v>100</v>
      </c>
      <c r="B1710" t="s">
        <v>101</v>
      </c>
      <c r="C1710" s="2">
        <v>10000</v>
      </c>
      <c r="D1710" s="2">
        <v>30000</v>
      </c>
      <c r="E1710" s="24">
        <f t="shared" si="31"/>
        <v>300</v>
      </c>
    </row>
    <row r="1711" spans="1:5" x14ac:dyDescent="0.2">
      <c r="A1711" s="1" t="s">
        <v>141</v>
      </c>
      <c r="B1711" s="1" t="s">
        <v>142</v>
      </c>
      <c r="C1711" s="3">
        <v>10000</v>
      </c>
      <c r="D1711" s="3">
        <v>0</v>
      </c>
      <c r="E1711" s="25">
        <f t="shared" si="31"/>
        <v>0</v>
      </c>
    </row>
    <row r="1712" spans="1:5" x14ac:dyDescent="0.2">
      <c r="A1712" s="1" t="s">
        <v>159</v>
      </c>
      <c r="B1712" s="1" t="s">
        <v>160</v>
      </c>
      <c r="C1712" s="3">
        <v>10000</v>
      </c>
      <c r="D1712" s="3">
        <v>0</v>
      </c>
      <c r="E1712" s="25">
        <f t="shared" si="31"/>
        <v>0</v>
      </c>
    </row>
    <row r="1713" spans="1:5" x14ac:dyDescent="0.2">
      <c r="A1713" t="s">
        <v>161</v>
      </c>
      <c r="B1713" t="s">
        <v>162</v>
      </c>
      <c r="C1713" s="2">
        <v>10000</v>
      </c>
      <c r="D1713" s="2">
        <v>0</v>
      </c>
      <c r="E1713" s="24">
        <f t="shared" si="31"/>
        <v>0</v>
      </c>
    </row>
    <row r="1714" spans="1:5" x14ac:dyDescent="0.2">
      <c r="A1714" s="16" t="s">
        <v>422</v>
      </c>
      <c r="B1714" s="16"/>
      <c r="C1714" s="17">
        <v>8208501</v>
      </c>
      <c r="D1714" s="17">
        <v>5211000</v>
      </c>
      <c r="E1714" s="30">
        <f t="shared" si="31"/>
        <v>63.482967231166811</v>
      </c>
    </row>
    <row r="1715" spans="1:5" x14ac:dyDescent="0.2">
      <c r="A1715" s="10" t="s">
        <v>209</v>
      </c>
      <c r="B1715" s="10"/>
      <c r="C1715" s="11">
        <v>2050000</v>
      </c>
      <c r="D1715" s="11">
        <v>636000</v>
      </c>
      <c r="E1715" s="31">
        <f t="shared" si="31"/>
        <v>31.024390243902438</v>
      </c>
    </row>
    <row r="1716" spans="1:5" x14ac:dyDescent="0.2">
      <c r="A1716" s="1" t="s">
        <v>84</v>
      </c>
      <c r="B1716" s="1" t="s">
        <v>85</v>
      </c>
      <c r="C1716" s="3">
        <v>3172</v>
      </c>
      <c r="D1716" s="3">
        <v>8000</v>
      </c>
      <c r="E1716" s="25">
        <f t="shared" si="31"/>
        <v>252.20680958385879</v>
      </c>
    </row>
    <row r="1717" spans="1:5" x14ac:dyDescent="0.2">
      <c r="A1717" s="1" t="s">
        <v>86</v>
      </c>
      <c r="B1717" s="1" t="s">
        <v>87</v>
      </c>
      <c r="C1717" s="3">
        <v>2115</v>
      </c>
      <c r="D1717" s="3">
        <v>8000</v>
      </c>
      <c r="E1717" s="25">
        <f t="shared" si="31"/>
        <v>378.25059101654847</v>
      </c>
    </row>
    <row r="1718" spans="1:5" x14ac:dyDescent="0.2">
      <c r="A1718" t="s">
        <v>90</v>
      </c>
      <c r="B1718" t="s">
        <v>91</v>
      </c>
      <c r="C1718" s="2">
        <v>2115</v>
      </c>
      <c r="D1718" s="2">
        <v>8000</v>
      </c>
      <c r="E1718" s="24">
        <f t="shared" si="31"/>
        <v>378.25059101654847</v>
      </c>
    </row>
    <row r="1719" spans="1:5" x14ac:dyDescent="0.2">
      <c r="A1719" s="1" t="s">
        <v>94</v>
      </c>
      <c r="B1719" s="1" t="s">
        <v>95</v>
      </c>
      <c r="C1719" s="3">
        <v>1057</v>
      </c>
      <c r="D1719" s="3">
        <v>0</v>
      </c>
      <c r="E1719" s="25">
        <f t="shared" si="31"/>
        <v>0</v>
      </c>
    </row>
    <row r="1720" spans="1:5" x14ac:dyDescent="0.2">
      <c r="A1720" t="s">
        <v>100</v>
      </c>
      <c r="B1720" t="s">
        <v>101</v>
      </c>
      <c r="C1720" s="2">
        <v>1057</v>
      </c>
      <c r="D1720" s="2">
        <v>0</v>
      </c>
      <c r="E1720" s="24">
        <f t="shared" si="31"/>
        <v>0</v>
      </c>
    </row>
    <row r="1721" spans="1:5" x14ac:dyDescent="0.2">
      <c r="A1721" s="1" t="s">
        <v>141</v>
      </c>
      <c r="B1721" s="1" t="s">
        <v>142</v>
      </c>
      <c r="C1721" s="3">
        <v>2046828</v>
      </c>
      <c r="D1721" s="3">
        <v>628000</v>
      </c>
      <c r="E1721" s="25">
        <f t="shared" si="31"/>
        <v>30.681620536752479</v>
      </c>
    </row>
    <row r="1722" spans="1:5" x14ac:dyDescent="0.2">
      <c r="A1722" s="1" t="s">
        <v>159</v>
      </c>
      <c r="B1722" s="1" t="s">
        <v>160</v>
      </c>
      <c r="C1722" s="3">
        <v>2046828</v>
      </c>
      <c r="D1722" s="3">
        <v>628000</v>
      </c>
      <c r="E1722" s="25">
        <f t="shared" si="31"/>
        <v>30.681620536752479</v>
      </c>
    </row>
    <row r="1723" spans="1:5" x14ac:dyDescent="0.2">
      <c r="A1723" t="s">
        <v>161</v>
      </c>
      <c r="B1723" t="s">
        <v>162</v>
      </c>
      <c r="C1723" s="2">
        <v>2046828</v>
      </c>
      <c r="D1723" s="2">
        <v>628000</v>
      </c>
      <c r="E1723" s="24">
        <f t="shared" si="31"/>
        <v>30.681620536752479</v>
      </c>
    </row>
    <row r="1724" spans="1:5" x14ac:dyDescent="0.2">
      <c r="A1724" s="10" t="s">
        <v>214</v>
      </c>
      <c r="B1724" s="10"/>
      <c r="C1724" s="11">
        <v>1933969</v>
      </c>
      <c r="D1724" s="11">
        <v>1455000</v>
      </c>
      <c r="E1724" s="31">
        <f t="shared" si="31"/>
        <v>75.233884307349285</v>
      </c>
    </row>
    <row r="1725" spans="1:5" x14ac:dyDescent="0.2">
      <c r="A1725" s="1" t="s">
        <v>84</v>
      </c>
      <c r="B1725" s="1" t="s">
        <v>85</v>
      </c>
      <c r="C1725" s="3">
        <v>7403</v>
      </c>
      <c r="D1725" s="3">
        <v>15000</v>
      </c>
      <c r="E1725" s="25">
        <f t="shared" si="31"/>
        <v>202.62055923274346</v>
      </c>
    </row>
    <row r="1726" spans="1:5" x14ac:dyDescent="0.2">
      <c r="A1726" s="1" t="s">
        <v>86</v>
      </c>
      <c r="B1726" s="1" t="s">
        <v>87</v>
      </c>
      <c r="C1726" s="3">
        <v>4935</v>
      </c>
      <c r="D1726" s="3">
        <v>15000</v>
      </c>
      <c r="E1726" s="25">
        <f t="shared" si="31"/>
        <v>303.95136778115506</v>
      </c>
    </row>
    <row r="1727" spans="1:5" x14ac:dyDescent="0.2">
      <c r="A1727" t="s">
        <v>90</v>
      </c>
      <c r="B1727" t="s">
        <v>91</v>
      </c>
      <c r="C1727" s="2">
        <v>4935</v>
      </c>
      <c r="D1727" s="2">
        <v>15000</v>
      </c>
      <c r="E1727" s="24">
        <f t="shared" si="31"/>
        <v>303.95136778115506</v>
      </c>
    </row>
    <row r="1728" spans="1:5" x14ac:dyDescent="0.2">
      <c r="A1728" s="1" t="s">
        <v>94</v>
      </c>
      <c r="B1728" s="1" t="s">
        <v>95</v>
      </c>
      <c r="C1728" s="3">
        <v>2468</v>
      </c>
      <c r="D1728" s="3">
        <v>0</v>
      </c>
      <c r="E1728" s="25">
        <f t="shared" si="31"/>
        <v>0</v>
      </c>
    </row>
    <row r="1729" spans="1:5" x14ac:dyDescent="0.2">
      <c r="A1729" t="s">
        <v>100</v>
      </c>
      <c r="B1729" t="s">
        <v>101</v>
      </c>
      <c r="C1729" s="2">
        <v>2468</v>
      </c>
      <c r="D1729" s="2">
        <v>0</v>
      </c>
      <c r="E1729" s="24">
        <f t="shared" si="31"/>
        <v>0</v>
      </c>
    </row>
    <row r="1730" spans="1:5" x14ac:dyDescent="0.2">
      <c r="A1730" s="1" t="s">
        <v>141</v>
      </c>
      <c r="B1730" s="1" t="s">
        <v>142</v>
      </c>
      <c r="C1730" s="3">
        <v>1926566</v>
      </c>
      <c r="D1730" s="3">
        <v>1440000</v>
      </c>
      <c r="E1730" s="25">
        <f t="shared" si="31"/>
        <v>74.744389758772869</v>
      </c>
    </row>
    <row r="1731" spans="1:5" x14ac:dyDescent="0.2">
      <c r="A1731" s="1" t="s">
        <v>159</v>
      </c>
      <c r="B1731" s="1" t="s">
        <v>160</v>
      </c>
      <c r="C1731" s="3">
        <v>1926566</v>
      </c>
      <c r="D1731" s="3">
        <v>1440000</v>
      </c>
      <c r="E1731" s="25">
        <f t="shared" si="31"/>
        <v>74.744389758772869</v>
      </c>
    </row>
    <row r="1732" spans="1:5" x14ac:dyDescent="0.2">
      <c r="A1732" t="s">
        <v>161</v>
      </c>
      <c r="B1732" t="s">
        <v>162</v>
      </c>
      <c r="C1732" s="2">
        <v>1926566</v>
      </c>
      <c r="D1732" s="2">
        <v>1440000</v>
      </c>
      <c r="E1732" s="24">
        <f t="shared" si="31"/>
        <v>74.744389758772869</v>
      </c>
    </row>
    <row r="1733" spans="1:5" x14ac:dyDescent="0.2">
      <c r="A1733" s="10" t="s">
        <v>217</v>
      </c>
      <c r="B1733" s="10"/>
      <c r="C1733" s="11">
        <v>4224532</v>
      </c>
      <c r="D1733" s="11">
        <v>3120000</v>
      </c>
      <c r="E1733" s="31">
        <f t="shared" si="31"/>
        <v>73.85433463399022</v>
      </c>
    </row>
    <row r="1734" spans="1:5" x14ac:dyDescent="0.2">
      <c r="A1734" s="1" t="s">
        <v>84</v>
      </c>
      <c r="B1734" s="1" t="s">
        <v>85</v>
      </c>
      <c r="C1734" s="3">
        <v>59925</v>
      </c>
      <c r="D1734" s="3">
        <v>50000</v>
      </c>
      <c r="E1734" s="25">
        <f t="shared" si="31"/>
        <v>83.437630371297459</v>
      </c>
    </row>
    <row r="1735" spans="1:5" x14ac:dyDescent="0.2">
      <c r="A1735" s="1" t="s">
        <v>86</v>
      </c>
      <c r="B1735" s="1" t="s">
        <v>87</v>
      </c>
      <c r="C1735" s="3">
        <v>39950</v>
      </c>
      <c r="D1735" s="3">
        <v>50000</v>
      </c>
      <c r="E1735" s="25">
        <f t="shared" si="31"/>
        <v>125.15644555694618</v>
      </c>
    </row>
    <row r="1736" spans="1:5" x14ac:dyDescent="0.2">
      <c r="A1736" t="s">
        <v>90</v>
      </c>
      <c r="B1736" t="s">
        <v>91</v>
      </c>
      <c r="C1736" s="2">
        <v>39950</v>
      </c>
      <c r="D1736" s="2">
        <v>50000</v>
      </c>
      <c r="E1736" s="24">
        <f t="shared" si="31"/>
        <v>125.15644555694618</v>
      </c>
    </row>
    <row r="1737" spans="1:5" x14ac:dyDescent="0.2">
      <c r="A1737" s="1" t="s">
        <v>94</v>
      </c>
      <c r="B1737" s="1" t="s">
        <v>95</v>
      </c>
      <c r="C1737" s="3">
        <v>19975</v>
      </c>
      <c r="D1737" s="3">
        <v>0</v>
      </c>
      <c r="E1737" s="25">
        <f t="shared" si="31"/>
        <v>0</v>
      </c>
    </row>
    <row r="1738" spans="1:5" x14ac:dyDescent="0.2">
      <c r="A1738" t="s">
        <v>100</v>
      </c>
      <c r="B1738" t="s">
        <v>101</v>
      </c>
      <c r="C1738" s="2">
        <v>19975</v>
      </c>
      <c r="D1738" s="2">
        <v>0</v>
      </c>
      <c r="E1738" s="24">
        <f t="shared" si="31"/>
        <v>0</v>
      </c>
    </row>
    <row r="1739" spans="1:5" x14ac:dyDescent="0.2">
      <c r="A1739" s="1" t="s">
        <v>141</v>
      </c>
      <c r="B1739" s="1" t="s">
        <v>142</v>
      </c>
      <c r="C1739" s="3">
        <v>4164607</v>
      </c>
      <c r="D1739" s="3">
        <v>3070000</v>
      </c>
      <c r="E1739" s="25">
        <f t="shared" si="31"/>
        <v>73.716439510378777</v>
      </c>
    </row>
    <row r="1740" spans="1:5" x14ac:dyDescent="0.2">
      <c r="A1740" s="1" t="s">
        <v>159</v>
      </c>
      <c r="B1740" s="1" t="s">
        <v>160</v>
      </c>
      <c r="C1740" s="3">
        <v>4164607</v>
      </c>
      <c r="D1740" s="3">
        <v>3070000</v>
      </c>
      <c r="E1740" s="25">
        <f t="shared" ref="E1740:E1801" si="32">SUM(D1740/C1740)*100</f>
        <v>73.716439510378777</v>
      </c>
    </row>
    <row r="1741" spans="1:5" x14ac:dyDescent="0.2">
      <c r="A1741" t="s">
        <v>161</v>
      </c>
      <c r="B1741" t="s">
        <v>162</v>
      </c>
      <c r="C1741" s="2">
        <v>4164607</v>
      </c>
      <c r="D1741" s="2">
        <v>3070000</v>
      </c>
      <c r="E1741" s="24">
        <f t="shared" si="32"/>
        <v>73.716439510378777</v>
      </c>
    </row>
    <row r="1742" spans="1:5" x14ac:dyDescent="0.2">
      <c r="A1742" s="16" t="s">
        <v>423</v>
      </c>
      <c r="B1742" s="16"/>
      <c r="C1742" s="17">
        <v>40000</v>
      </c>
      <c r="D1742" s="17">
        <v>711000</v>
      </c>
      <c r="E1742" s="30">
        <f t="shared" si="32"/>
        <v>1777.4999999999998</v>
      </c>
    </row>
    <row r="1743" spans="1:5" x14ac:dyDescent="0.2">
      <c r="A1743" s="10" t="s">
        <v>209</v>
      </c>
      <c r="B1743" s="10"/>
      <c r="C1743" s="11">
        <v>20000</v>
      </c>
      <c r="D1743" s="11">
        <v>95000</v>
      </c>
      <c r="E1743" s="31">
        <f t="shared" si="32"/>
        <v>475</v>
      </c>
    </row>
    <row r="1744" spans="1:5" x14ac:dyDescent="0.2">
      <c r="A1744" s="1" t="s">
        <v>84</v>
      </c>
      <c r="B1744" s="1" t="s">
        <v>85</v>
      </c>
      <c r="C1744" s="3">
        <v>0</v>
      </c>
      <c r="D1744" s="3">
        <v>10000</v>
      </c>
      <c r="E1744" s="25"/>
    </row>
    <row r="1745" spans="1:5" x14ac:dyDescent="0.2">
      <c r="A1745" s="1" t="s">
        <v>94</v>
      </c>
      <c r="B1745" s="1" t="s">
        <v>95</v>
      </c>
      <c r="C1745" s="3">
        <v>0</v>
      </c>
      <c r="D1745" s="3">
        <v>10000</v>
      </c>
      <c r="E1745" s="25"/>
    </row>
    <row r="1746" spans="1:5" x14ac:dyDescent="0.2">
      <c r="A1746" t="s">
        <v>100</v>
      </c>
      <c r="B1746" t="s">
        <v>101</v>
      </c>
      <c r="C1746" s="2">
        <v>0</v>
      </c>
      <c r="D1746" s="2">
        <v>10000</v>
      </c>
    </row>
    <row r="1747" spans="1:5" x14ac:dyDescent="0.2">
      <c r="A1747" s="1" t="s">
        <v>141</v>
      </c>
      <c r="B1747" s="1" t="s">
        <v>142</v>
      </c>
      <c r="C1747" s="3">
        <v>20000</v>
      </c>
      <c r="D1747" s="3">
        <v>85000</v>
      </c>
      <c r="E1747" s="25">
        <f t="shared" si="32"/>
        <v>425</v>
      </c>
    </row>
    <row r="1748" spans="1:5" x14ac:dyDescent="0.2">
      <c r="A1748" s="1" t="s">
        <v>159</v>
      </c>
      <c r="B1748" s="1" t="s">
        <v>160</v>
      </c>
      <c r="C1748" s="3">
        <v>20000</v>
      </c>
      <c r="D1748" s="3">
        <v>85000</v>
      </c>
      <c r="E1748" s="25">
        <f t="shared" si="32"/>
        <v>425</v>
      </c>
    </row>
    <row r="1749" spans="1:5" x14ac:dyDescent="0.2">
      <c r="A1749" t="s">
        <v>161</v>
      </c>
      <c r="B1749" t="s">
        <v>162</v>
      </c>
      <c r="C1749" s="2">
        <v>20000</v>
      </c>
      <c r="D1749" s="2">
        <v>85000</v>
      </c>
      <c r="E1749" s="24">
        <f t="shared" si="32"/>
        <v>425</v>
      </c>
    </row>
    <row r="1750" spans="1:5" x14ac:dyDescent="0.2">
      <c r="A1750" s="10" t="s">
        <v>214</v>
      </c>
      <c r="B1750" s="10"/>
      <c r="C1750" s="11">
        <v>0</v>
      </c>
      <c r="D1750" s="11">
        <v>187000</v>
      </c>
      <c r="E1750" s="31"/>
    </row>
    <row r="1751" spans="1:5" x14ac:dyDescent="0.2">
      <c r="A1751" s="1" t="s">
        <v>141</v>
      </c>
      <c r="B1751" s="1" t="s">
        <v>142</v>
      </c>
      <c r="C1751" s="3">
        <v>0</v>
      </c>
      <c r="D1751" s="3">
        <v>187000</v>
      </c>
      <c r="E1751" s="25"/>
    </row>
    <row r="1752" spans="1:5" x14ac:dyDescent="0.2">
      <c r="A1752" s="1" t="s">
        <v>159</v>
      </c>
      <c r="B1752" s="1" t="s">
        <v>160</v>
      </c>
      <c r="C1752" s="3">
        <v>0</v>
      </c>
      <c r="D1752" s="3">
        <v>187000</v>
      </c>
      <c r="E1752" s="25"/>
    </row>
    <row r="1753" spans="1:5" x14ac:dyDescent="0.2">
      <c r="A1753" t="s">
        <v>161</v>
      </c>
      <c r="B1753" t="s">
        <v>162</v>
      </c>
      <c r="C1753" s="2">
        <v>0</v>
      </c>
      <c r="D1753" s="2">
        <v>187000</v>
      </c>
    </row>
    <row r="1754" spans="1:5" x14ac:dyDescent="0.2">
      <c r="A1754" s="10" t="s">
        <v>217</v>
      </c>
      <c r="B1754" s="10"/>
      <c r="C1754" s="11">
        <v>20000</v>
      </c>
      <c r="D1754" s="11">
        <v>429000</v>
      </c>
      <c r="E1754" s="31">
        <f t="shared" si="32"/>
        <v>2145</v>
      </c>
    </row>
    <row r="1755" spans="1:5" x14ac:dyDescent="0.2">
      <c r="A1755" s="1" t="s">
        <v>84</v>
      </c>
      <c r="B1755" s="1" t="s">
        <v>85</v>
      </c>
      <c r="C1755" s="3">
        <v>0</v>
      </c>
      <c r="D1755" s="3">
        <v>30000</v>
      </c>
      <c r="E1755" s="25"/>
    </row>
    <row r="1756" spans="1:5" x14ac:dyDescent="0.2">
      <c r="A1756" s="1" t="s">
        <v>94</v>
      </c>
      <c r="B1756" s="1" t="s">
        <v>95</v>
      </c>
      <c r="C1756" s="3">
        <v>0</v>
      </c>
      <c r="D1756" s="3">
        <v>30000</v>
      </c>
      <c r="E1756" s="25"/>
    </row>
    <row r="1757" spans="1:5" x14ac:dyDescent="0.2">
      <c r="A1757" t="s">
        <v>100</v>
      </c>
      <c r="B1757" t="s">
        <v>101</v>
      </c>
      <c r="C1757" s="2">
        <v>0</v>
      </c>
      <c r="D1757" s="2">
        <v>30000</v>
      </c>
    </row>
    <row r="1758" spans="1:5" x14ac:dyDescent="0.2">
      <c r="A1758" s="1" t="s">
        <v>141</v>
      </c>
      <c r="B1758" s="1" t="s">
        <v>142</v>
      </c>
      <c r="C1758" s="3">
        <v>20000</v>
      </c>
      <c r="D1758" s="3">
        <v>399000</v>
      </c>
      <c r="E1758" s="25">
        <f t="shared" si="32"/>
        <v>1995</v>
      </c>
    </row>
    <row r="1759" spans="1:5" x14ac:dyDescent="0.2">
      <c r="A1759" s="1" t="s">
        <v>159</v>
      </c>
      <c r="B1759" s="1" t="s">
        <v>160</v>
      </c>
      <c r="C1759" s="3">
        <v>20000</v>
      </c>
      <c r="D1759" s="3">
        <v>399000</v>
      </c>
      <c r="E1759" s="25">
        <f t="shared" si="32"/>
        <v>1995</v>
      </c>
    </row>
    <row r="1760" spans="1:5" x14ac:dyDescent="0.2">
      <c r="A1760" t="s">
        <v>161</v>
      </c>
      <c r="B1760" t="s">
        <v>162</v>
      </c>
      <c r="C1760" s="2">
        <v>20000</v>
      </c>
      <c r="D1760" s="2">
        <v>399000</v>
      </c>
      <c r="E1760" s="24">
        <f t="shared" si="32"/>
        <v>1995</v>
      </c>
    </row>
    <row r="1761" spans="1:5" x14ac:dyDescent="0.2">
      <c r="A1761" s="16" t="s">
        <v>424</v>
      </c>
      <c r="B1761" s="16"/>
      <c r="C1761" s="17">
        <v>6796715</v>
      </c>
      <c r="D1761" s="17">
        <v>2168000</v>
      </c>
      <c r="E1761" s="30">
        <f t="shared" si="32"/>
        <v>31.897762374911999</v>
      </c>
    </row>
    <row r="1762" spans="1:5" x14ac:dyDescent="0.2">
      <c r="A1762" s="10" t="s">
        <v>209</v>
      </c>
      <c r="B1762" s="10"/>
      <c r="C1762" s="11">
        <v>1699429</v>
      </c>
      <c r="D1762" s="11">
        <v>278000</v>
      </c>
      <c r="E1762" s="31">
        <f t="shared" si="32"/>
        <v>16.358435686339355</v>
      </c>
    </row>
    <row r="1763" spans="1:5" x14ac:dyDescent="0.2">
      <c r="A1763" s="1" t="s">
        <v>84</v>
      </c>
      <c r="B1763" s="1" t="s">
        <v>85</v>
      </c>
      <c r="C1763" s="3">
        <v>3172</v>
      </c>
      <c r="D1763" s="3">
        <v>8000</v>
      </c>
      <c r="E1763" s="25">
        <f t="shared" si="32"/>
        <v>252.20680958385879</v>
      </c>
    </row>
    <row r="1764" spans="1:5" x14ac:dyDescent="0.2">
      <c r="A1764" s="1" t="s">
        <v>86</v>
      </c>
      <c r="B1764" s="1" t="s">
        <v>87</v>
      </c>
      <c r="C1764" s="3">
        <v>2115</v>
      </c>
      <c r="D1764" s="3">
        <v>8000</v>
      </c>
      <c r="E1764" s="25">
        <f t="shared" si="32"/>
        <v>378.25059101654847</v>
      </c>
    </row>
    <row r="1765" spans="1:5" x14ac:dyDescent="0.2">
      <c r="A1765" t="s">
        <v>90</v>
      </c>
      <c r="B1765" t="s">
        <v>91</v>
      </c>
      <c r="C1765" s="2">
        <v>2115</v>
      </c>
      <c r="D1765" s="2">
        <v>8000</v>
      </c>
      <c r="E1765" s="24">
        <f t="shared" si="32"/>
        <v>378.25059101654847</v>
      </c>
    </row>
    <row r="1766" spans="1:5" x14ac:dyDescent="0.2">
      <c r="A1766" s="1" t="s">
        <v>94</v>
      </c>
      <c r="B1766" s="1" t="s">
        <v>95</v>
      </c>
      <c r="C1766" s="3">
        <v>1057</v>
      </c>
      <c r="D1766" s="3">
        <v>0</v>
      </c>
      <c r="E1766" s="25">
        <f t="shared" si="32"/>
        <v>0</v>
      </c>
    </row>
    <row r="1767" spans="1:5" x14ac:dyDescent="0.2">
      <c r="A1767" t="s">
        <v>100</v>
      </c>
      <c r="B1767" t="s">
        <v>101</v>
      </c>
      <c r="C1767" s="2">
        <v>1057</v>
      </c>
      <c r="D1767" s="2">
        <v>0</v>
      </c>
      <c r="E1767" s="24">
        <f t="shared" si="32"/>
        <v>0</v>
      </c>
    </row>
    <row r="1768" spans="1:5" x14ac:dyDescent="0.2">
      <c r="A1768" s="1" t="s">
        <v>141</v>
      </c>
      <c r="B1768" s="1" t="s">
        <v>142</v>
      </c>
      <c r="C1768" s="3">
        <v>1696257</v>
      </c>
      <c r="D1768" s="3">
        <v>270000</v>
      </c>
      <c r="E1768" s="25">
        <f t="shared" si="32"/>
        <v>15.917399309184871</v>
      </c>
    </row>
    <row r="1769" spans="1:5" x14ac:dyDescent="0.2">
      <c r="A1769" s="1" t="s">
        <v>159</v>
      </c>
      <c r="B1769" s="1" t="s">
        <v>160</v>
      </c>
      <c r="C1769" s="3">
        <v>1696257</v>
      </c>
      <c r="D1769" s="3">
        <v>270000</v>
      </c>
      <c r="E1769" s="25">
        <f t="shared" si="32"/>
        <v>15.917399309184871</v>
      </c>
    </row>
    <row r="1770" spans="1:5" x14ac:dyDescent="0.2">
      <c r="A1770" t="s">
        <v>161</v>
      </c>
      <c r="B1770" t="s">
        <v>162</v>
      </c>
      <c r="C1770" s="2">
        <v>1696257</v>
      </c>
      <c r="D1770" s="2">
        <v>270000</v>
      </c>
      <c r="E1770" s="24">
        <f t="shared" si="32"/>
        <v>15.917399309184871</v>
      </c>
    </row>
    <row r="1771" spans="1:5" x14ac:dyDescent="0.2">
      <c r="A1771" s="10" t="s">
        <v>214</v>
      </c>
      <c r="B1771" s="10"/>
      <c r="C1771" s="11">
        <v>1602772</v>
      </c>
      <c r="D1771" s="11">
        <v>610000</v>
      </c>
      <c r="E1771" s="31">
        <f t="shared" si="32"/>
        <v>38.059062673917438</v>
      </c>
    </row>
    <row r="1772" spans="1:5" x14ac:dyDescent="0.2">
      <c r="A1772" s="1" t="s">
        <v>84</v>
      </c>
      <c r="B1772" s="1" t="s">
        <v>85</v>
      </c>
      <c r="C1772" s="3">
        <v>7403</v>
      </c>
      <c r="D1772" s="3">
        <v>15000</v>
      </c>
      <c r="E1772" s="25">
        <f t="shared" si="32"/>
        <v>202.62055923274346</v>
      </c>
    </row>
    <row r="1773" spans="1:5" x14ac:dyDescent="0.2">
      <c r="A1773" s="1" t="s">
        <v>86</v>
      </c>
      <c r="B1773" s="1" t="s">
        <v>87</v>
      </c>
      <c r="C1773" s="3">
        <v>4935</v>
      </c>
      <c r="D1773" s="3">
        <v>15000</v>
      </c>
      <c r="E1773" s="25">
        <f t="shared" si="32"/>
        <v>303.95136778115506</v>
      </c>
    </row>
    <row r="1774" spans="1:5" x14ac:dyDescent="0.2">
      <c r="A1774" t="s">
        <v>90</v>
      </c>
      <c r="B1774" t="s">
        <v>91</v>
      </c>
      <c r="C1774" s="2">
        <v>4935</v>
      </c>
      <c r="D1774" s="2">
        <v>15000</v>
      </c>
      <c r="E1774" s="24">
        <f t="shared" si="32"/>
        <v>303.95136778115506</v>
      </c>
    </row>
    <row r="1775" spans="1:5" x14ac:dyDescent="0.2">
      <c r="A1775" s="1" t="s">
        <v>94</v>
      </c>
      <c r="B1775" s="1" t="s">
        <v>95</v>
      </c>
      <c r="C1775" s="3">
        <v>2468</v>
      </c>
      <c r="D1775" s="3">
        <v>0</v>
      </c>
      <c r="E1775" s="25">
        <f t="shared" si="32"/>
        <v>0</v>
      </c>
    </row>
    <row r="1776" spans="1:5" x14ac:dyDescent="0.2">
      <c r="A1776" t="s">
        <v>100</v>
      </c>
      <c r="B1776" t="s">
        <v>101</v>
      </c>
      <c r="C1776" s="2">
        <v>2468</v>
      </c>
      <c r="D1776" s="2">
        <v>0</v>
      </c>
      <c r="E1776" s="24">
        <f t="shared" si="32"/>
        <v>0</v>
      </c>
    </row>
    <row r="1777" spans="1:5" x14ac:dyDescent="0.2">
      <c r="A1777" s="1" t="s">
        <v>141</v>
      </c>
      <c r="B1777" s="1" t="s">
        <v>142</v>
      </c>
      <c r="C1777" s="3">
        <v>1595369</v>
      </c>
      <c r="D1777" s="3">
        <v>595000</v>
      </c>
      <c r="E1777" s="25">
        <f t="shared" si="32"/>
        <v>37.295447009437943</v>
      </c>
    </row>
    <row r="1778" spans="1:5" x14ac:dyDescent="0.2">
      <c r="A1778" s="1" t="s">
        <v>159</v>
      </c>
      <c r="B1778" s="1" t="s">
        <v>160</v>
      </c>
      <c r="C1778" s="3">
        <v>1595369</v>
      </c>
      <c r="D1778" s="3">
        <v>595000</v>
      </c>
      <c r="E1778" s="25">
        <f t="shared" si="32"/>
        <v>37.295447009437943</v>
      </c>
    </row>
    <row r="1779" spans="1:5" x14ac:dyDescent="0.2">
      <c r="A1779" t="s">
        <v>161</v>
      </c>
      <c r="B1779" t="s">
        <v>162</v>
      </c>
      <c r="C1779" s="2">
        <v>1595369</v>
      </c>
      <c r="D1779" s="2">
        <v>595000</v>
      </c>
      <c r="E1779" s="24">
        <f t="shared" si="32"/>
        <v>37.295447009437943</v>
      </c>
    </row>
    <row r="1780" spans="1:5" x14ac:dyDescent="0.2">
      <c r="A1780" s="10" t="s">
        <v>217</v>
      </c>
      <c r="B1780" s="10"/>
      <c r="C1780" s="11">
        <v>3494514</v>
      </c>
      <c r="D1780" s="11">
        <v>1280000</v>
      </c>
      <c r="E1780" s="31">
        <f t="shared" si="32"/>
        <v>36.628841664391672</v>
      </c>
    </row>
    <row r="1781" spans="1:5" x14ac:dyDescent="0.2">
      <c r="A1781" s="1" t="s">
        <v>84</v>
      </c>
      <c r="B1781" s="1" t="s">
        <v>85</v>
      </c>
      <c r="C1781" s="3">
        <v>59925</v>
      </c>
      <c r="D1781" s="3">
        <v>50000</v>
      </c>
      <c r="E1781" s="25">
        <f t="shared" si="32"/>
        <v>83.437630371297459</v>
      </c>
    </row>
    <row r="1782" spans="1:5" x14ac:dyDescent="0.2">
      <c r="A1782" s="1" t="s">
        <v>86</v>
      </c>
      <c r="B1782" s="1" t="s">
        <v>87</v>
      </c>
      <c r="C1782" s="3">
        <v>39950</v>
      </c>
      <c r="D1782" s="3">
        <v>50000</v>
      </c>
      <c r="E1782" s="25">
        <f t="shared" si="32"/>
        <v>125.15644555694618</v>
      </c>
    </row>
    <row r="1783" spans="1:5" x14ac:dyDescent="0.2">
      <c r="A1783" t="s">
        <v>90</v>
      </c>
      <c r="B1783" t="s">
        <v>91</v>
      </c>
      <c r="C1783" s="2">
        <v>39950</v>
      </c>
      <c r="D1783" s="2">
        <v>50000</v>
      </c>
      <c r="E1783" s="24">
        <f t="shared" si="32"/>
        <v>125.15644555694618</v>
      </c>
    </row>
    <row r="1784" spans="1:5" x14ac:dyDescent="0.2">
      <c r="A1784" s="1" t="s">
        <v>94</v>
      </c>
      <c r="B1784" s="1" t="s">
        <v>95</v>
      </c>
      <c r="C1784" s="3">
        <v>19975</v>
      </c>
      <c r="D1784" s="3">
        <v>0</v>
      </c>
      <c r="E1784" s="25">
        <f t="shared" si="32"/>
        <v>0</v>
      </c>
    </row>
    <row r="1785" spans="1:5" x14ac:dyDescent="0.2">
      <c r="A1785" t="s">
        <v>100</v>
      </c>
      <c r="B1785" t="s">
        <v>101</v>
      </c>
      <c r="C1785" s="2">
        <v>19975</v>
      </c>
      <c r="D1785" s="2">
        <v>0</v>
      </c>
      <c r="E1785" s="24">
        <f t="shared" si="32"/>
        <v>0</v>
      </c>
    </row>
    <row r="1786" spans="1:5" x14ac:dyDescent="0.2">
      <c r="A1786" s="1" t="s">
        <v>141</v>
      </c>
      <c r="B1786" s="1" t="s">
        <v>142</v>
      </c>
      <c r="C1786" s="3">
        <v>3434589</v>
      </c>
      <c r="D1786" s="3">
        <v>1230000</v>
      </c>
      <c r="E1786" s="25">
        <f t="shared" si="32"/>
        <v>35.812145208640686</v>
      </c>
    </row>
    <row r="1787" spans="1:5" x14ac:dyDescent="0.2">
      <c r="A1787" s="1" t="s">
        <v>159</v>
      </c>
      <c r="B1787" s="1" t="s">
        <v>160</v>
      </c>
      <c r="C1787" s="3">
        <v>3434589</v>
      </c>
      <c r="D1787" s="3">
        <v>1230000</v>
      </c>
      <c r="E1787" s="25">
        <f t="shared" si="32"/>
        <v>35.812145208640686</v>
      </c>
    </row>
    <row r="1788" spans="1:5" x14ac:dyDescent="0.2">
      <c r="A1788" t="s">
        <v>161</v>
      </c>
      <c r="B1788" t="s">
        <v>162</v>
      </c>
      <c r="C1788" s="2">
        <v>3434589</v>
      </c>
      <c r="D1788" s="2">
        <v>1230000</v>
      </c>
      <c r="E1788" s="24">
        <f t="shared" si="32"/>
        <v>35.812145208640686</v>
      </c>
    </row>
    <row r="1789" spans="1:5" x14ac:dyDescent="0.2">
      <c r="A1789" s="16" t="s">
        <v>425</v>
      </c>
      <c r="B1789" s="16"/>
      <c r="C1789" s="17">
        <v>40000</v>
      </c>
      <c r="D1789" s="17">
        <v>961000</v>
      </c>
      <c r="E1789" s="30">
        <f t="shared" si="32"/>
        <v>2402.5</v>
      </c>
    </row>
    <row r="1790" spans="1:5" x14ac:dyDescent="0.2">
      <c r="A1790" s="10" t="s">
        <v>209</v>
      </c>
      <c r="B1790" s="10"/>
      <c r="C1790" s="11">
        <v>20000</v>
      </c>
      <c r="D1790" s="11">
        <v>125000</v>
      </c>
      <c r="E1790" s="31">
        <f t="shared" si="32"/>
        <v>625</v>
      </c>
    </row>
    <row r="1791" spans="1:5" x14ac:dyDescent="0.2">
      <c r="A1791" s="1" t="s">
        <v>84</v>
      </c>
      <c r="B1791" s="1" t="s">
        <v>85</v>
      </c>
      <c r="C1791" s="3">
        <v>0</v>
      </c>
      <c r="D1791" s="3">
        <v>10000</v>
      </c>
      <c r="E1791" s="25"/>
    </row>
    <row r="1792" spans="1:5" x14ac:dyDescent="0.2">
      <c r="A1792" s="1" t="s">
        <v>94</v>
      </c>
      <c r="B1792" s="1" t="s">
        <v>95</v>
      </c>
      <c r="C1792" s="3">
        <v>0</v>
      </c>
      <c r="D1792" s="3">
        <v>10000</v>
      </c>
      <c r="E1792" s="25"/>
    </row>
    <row r="1793" spans="1:5" x14ac:dyDescent="0.2">
      <c r="A1793" t="s">
        <v>100</v>
      </c>
      <c r="B1793" t="s">
        <v>101</v>
      </c>
      <c r="C1793" s="2">
        <v>0</v>
      </c>
      <c r="D1793" s="2">
        <v>10000</v>
      </c>
    </row>
    <row r="1794" spans="1:5" x14ac:dyDescent="0.2">
      <c r="A1794" s="1" t="s">
        <v>141</v>
      </c>
      <c r="B1794" s="1" t="s">
        <v>142</v>
      </c>
      <c r="C1794" s="3">
        <v>20000</v>
      </c>
      <c r="D1794" s="3">
        <v>115000</v>
      </c>
      <c r="E1794" s="25">
        <f t="shared" si="32"/>
        <v>575</v>
      </c>
    </row>
    <row r="1795" spans="1:5" x14ac:dyDescent="0.2">
      <c r="A1795" s="1" t="s">
        <v>159</v>
      </c>
      <c r="B1795" s="1" t="s">
        <v>160</v>
      </c>
      <c r="C1795" s="3">
        <v>20000</v>
      </c>
      <c r="D1795" s="3">
        <v>115000</v>
      </c>
      <c r="E1795" s="25">
        <f t="shared" si="32"/>
        <v>575</v>
      </c>
    </row>
    <row r="1796" spans="1:5" x14ac:dyDescent="0.2">
      <c r="A1796" t="s">
        <v>161</v>
      </c>
      <c r="B1796" t="s">
        <v>162</v>
      </c>
      <c r="C1796" s="2">
        <v>20000</v>
      </c>
      <c r="D1796" s="2">
        <v>115000</v>
      </c>
      <c r="E1796" s="24">
        <f t="shared" si="32"/>
        <v>575</v>
      </c>
    </row>
    <row r="1797" spans="1:5" x14ac:dyDescent="0.2">
      <c r="A1797" s="10" t="s">
        <v>214</v>
      </c>
      <c r="B1797" s="10"/>
      <c r="C1797" s="11">
        <v>0</v>
      </c>
      <c r="D1797" s="11">
        <v>257000</v>
      </c>
      <c r="E1797" s="31"/>
    </row>
    <row r="1798" spans="1:5" x14ac:dyDescent="0.2">
      <c r="A1798" s="1" t="s">
        <v>141</v>
      </c>
      <c r="B1798" s="1" t="s">
        <v>142</v>
      </c>
      <c r="C1798" s="3">
        <v>0</v>
      </c>
      <c r="D1798" s="3">
        <v>257000</v>
      </c>
      <c r="E1798" s="25"/>
    </row>
    <row r="1799" spans="1:5" x14ac:dyDescent="0.2">
      <c r="A1799" s="1" t="s">
        <v>159</v>
      </c>
      <c r="B1799" s="1" t="s">
        <v>160</v>
      </c>
      <c r="C1799" s="3">
        <v>0</v>
      </c>
      <c r="D1799" s="3">
        <v>257000</v>
      </c>
      <c r="E1799" s="25"/>
    </row>
    <row r="1800" spans="1:5" x14ac:dyDescent="0.2">
      <c r="A1800" t="s">
        <v>161</v>
      </c>
      <c r="B1800" t="s">
        <v>162</v>
      </c>
      <c r="C1800" s="2">
        <v>0</v>
      </c>
      <c r="D1800" s="2">
        <v>257000</v>
      </c>
    </row>
    <row r="1801" spans="1:5" x14ac:dyDescent="0.2">
      <c r="A1801" s="10" t="s">
        <v>217</v>
      </c>
      <c r="B1801" s="10"/>
      <c r="C1801" s="11">
        <v>20000</v>
      </c>
      <c r="D1801" s="11">
        <v>579000</v>
      </c>
      <c r="E1801" s="31">
        <f t="shared" si="32"/>
        <v>2895</v>
      </c>
    </row>
    <row r="1802" spans="1:5" x14ac:dyDescent="0.2">
      <c r="A1802" s="1" t="s">
        <v>84</v>
      </c>
      <c r="B1802" s="1" t="s">
        <v>85</v>
      </c>
      <c r="C1802" s="3">
        <v>0</v>
      </c>
      <c r="D1802" s="3">
        <v>30000</v>
      </c>
      <c r="E1802" s="25"/>
    </row>
    <row r="1803" spans="1:5" x14ac:dyDescent="0.2">
      <c r="A1803" s="1" t="s">
        <v>94</v>
      </c>
      <c r="B1803" s="1" t="s">
        <v>95</v>
      </c>
      <c r="C1803" s="3">
        <v>0</v>
      </c>
      <c r="D1803" s="3">
        <v>30000</v>
      </c>
      <c r="E1803" s="25"/>
    </row>
    <row r="1804" spans="1:5" x14ac:dyDescent="0.2">
      <c r="A1804" t="s">
        <v>100</v>
      </c>
      <c r="B1804" t="s">
        <v>101</v>
      </c>
      <c r="C1804" s="2">
        <v>0</v>
      </c>
      <c r="D1804" s="2">
        <v>30000</v>
      </c>
    </row>
    <row r="1805" spans="1:5" x14ac:dyDescent="0.2">
      <c r="A1805" s="1" t="s">
        <v>141</v>
      </c>
      <c r="B1805" s="1" t="s">
        <v>142</v>
      </c>
      <c r="C1805" s="3">
        <v>20000</v>
      </c>
      <c r="D1805" s="3">
        <v>549000</v>
      </c>
      <c r="E1805" s="25">
        <f t="shared" ref="E1805:E1839" si="33">SUM(D1805/C1805)*100</f>
        <v>2745</v>
      </c>
    </row>
    <row r="1806" spans="1:5" x14ac:dyDescent="0.2">
      <c r="A1806" s="1" t="s">
        <v>159</v>
      </c>
      <c r="B1806" s="1" t="s">
        <v>160</v>
      </c>
      <c r="C1806" s="3">
        <v>20000</v>
      </c>
      <c r="D1806" s="3">
        <v>549000</v>
      </c>
      <c r="E1806" s="25">
        <f t="shared" si="33"/>
        <v>2745</v>
      </c>
    </row>
    <row r="1807" spans="1:5" x14ac:dyDescent="0.2">
      <c r="A1807" t="s">
        <v>161</v>
      </c>
      <c r="B1807" t="s">
        <v>162</v>
      </c>
      <c r="C1807" s="2">
        <v>20000</v>
      </c>
      <c r="D1807" s="2">
        <v>549000</v>
      </c>
      <c r="E1807" s="24">
        <f t="shared" si="33"/>
        <v>2745</v>
      </c>
    </row>
    <row r="1808" spans="1:5" x14ac:dyDescent="0.2">
      <c r="A1808" s="8" t="s">
        <v>426</v>
      </c>
      <c r="B1808" s="8"/>
      <c r="C1808" s="9">
        <v>300000</v>
      </c>
      <c r="D1808" s="9">
        <v>300000</v>
      </c>
      <c r="E1808" s="27">
        <f t="shared" si="33"/>
        <v>100</v>
      </c>
    </row>
    <row r="1809" spans="1:5" x14ac:dyDescent="0.2">
      <c r="A1809" s="12" t="s">
        <v>250</v>
      </c>
      <c r="B1809" s="12"/>
      <c r="C1809" s="13">
        <v>300000</v>
      </c>
      <c r="D1809" s="13">
        <v>300000</v>
      </c>
      <c r="E1809" s="28">
        <f t="shared" si="33"/>
        <v>100</v>
      </c>
    </row>
    <row r="1810" spans="1:5" x14ac:dyDescent="0.2">
      <c r="A1810" s="14" t="s">
        <v>251</v>
      </c>
      <c r="B1810" s="14"/>
      <c r="C1810" s="15">
        <v>300000</v>
      </c>
      <c r="D1810" s="15">
        <v>300000</v>
      </c>
      <c r="E1810" s="29">
        <f t="shared" si="33"/>
        <v>100</v>
      </c>
    </row>
    <row r="1811" spans="1:5" x14ac:dyDescent="0.2">
      <c r="A1811" s="16" t="s">
        <v>427</v>
      </c>
      <c r="B1811" s="16"/>
      <c r="C1811" s="17">
        <v>300000</v>
      </c>
      <c r="D1811" s="17">
        <v>300000</v>
      </c>
      <c r="E1811" s="30">
        <f t="shared" si="33"/>
        <v>100</v>
      </c>
    </row>
    <row r="1812" spans="1:5" x14ac:dyDescent="0.2">
      <c r="A1812" s="10" t="s">
        <v>209</v>
      </c>
      <c r="B1812" s="10"/>
      <c r="C1812" s="11">
        <v>300000</v>
      </c>
      <c r="D1812" s="11">
        <v>300000</v>
      </c>
      <c r="E1812" s="31">
        <f t="shared" si="33"/>
        <v>100</v>
      </c>
    </row>
    <row r="1813" spans="1:5" x14ac:dyDescent="0.2">
      <c r="A1813" s="1" t="s">
        <v>84</v>
      </c>
      <c r="B1813" s="1" t="s">
        <v>85</v>
      </c>
      <c r="C1813" s="3">
        <v>300000</v>
      </c>
      <c r="D1813" s="3">
        <v>300000</v>
      </c>
      <c r="E1813" s="25">
        <f t="shared" si="33"/>
        <v>100</v>
      </c>
    </row>
    <row r="1814" spans="1:5" x14ac:dyDescent="0.2">
      <c r="A1814" s="1" t="s">
        <v>94</v>
      </c>
      <c r="B1814" s="1" t="s">
        <v>95</v>
      </c>
      <c r="C1814" s="3">
        <v>250000</v>
      </c>
      <c r="D1814" s="3">
        <v>250000</v>
      </c>
      <c r="E1814" s="25">
        <f t="shared" si="33"/>
        <v>100</v>
      </c>
    </row>
    <row r="1815" spans="1:5" x14ac:dyDescent="0.2">
      <c r="A1815" t="s">
        <v>96</v>
      </c>
      <c r="B1815" t="s">
        <v>97</v>
      </c>
      <c r="C1815" s="2">
        <v>60000</v>
      </c>
      <c r="D1815" s="2">
        <v>90000</v>
      </c>
      <c r="E1815" s="24">
        <f t="shared" si="33"/>
        <v>150</v>
      </c>
    </row>
    <row r="1816" spans="1:5" x14ac:dyDescent="0.2">
      <c r="A1816" t="s">
        <v>104</v>
      </c>
      <c r="B1816" t="s">
        <v>105</v>
      </c>
      <c r="C1816" s="2">
        <v>190000</v>
      </c>
      <c r="D1816" s="2">
        <v>160000</v>
      </c>
      <c r="E1816" s="24">
        <f t="shared" si="33"/>
        <v>84.210526315789465</v>
      </c>
    </row>
    <row r="1817" spans="1:5" x14ac:dyDescent="0.2">
      <c r="A1817" s="1" t="s">
        <v>129</v>
      </c>
      <c r="B1817" s="1" t="s">
        <v>130</v>
      </c>
      <c r="C1817" s="3">
        <v>50000</v>
      </c>
      <c r="D1817" s="3">
        <v>50000</v>
      </c>
      <c r="E1817" s="25">
        <f t="shared" si="33"/>
        <v>100</v>
      </c>
    </row>
    <row r="1818" spans="1:5" x14ac:dyDescent="0.2">
      <c r="A1818" t="s">
        <v>131</v>
      </c>
      <c r="B1818" t="s">
        <v>132</v>
      </c>
      <c r="C1818" s="2">
        <v>50000</v>
      </c>
      <c r="D1818" s="2">
        <v>50000</v>
      </c>
      <c r="E1818" s="24">
        <f t="shared" si="33"/>
        <v>100</v>
      </c>
    </row>
    <row r="1819" spans="1:5" x14ac:dyDescent="0.2">
      <c r="A1819" s="6" t="s">
        <v>428</v>
      </c>
      <c r="B1819" s="6"/>
      <c r="C1819" s="4">
        <v>431050</v>
      </c>
      <c r="D1819" s="4">
        <v>402550</v>
      </c>
      <c r="E1819" s="26">
        <f t="shared" si="33"/>
        <v>93.388238023431157</v>
      </c>
    </row>
    <row r="1820" spans="1:5" x14ac:dyDescent="0.2">
      <c r="A1820" s="8" t="s">
        <v>429</v>
      </c>
      <c r="B1820" s="8"/>
      <c r="C1820" s="9">
        <v>431050</v>
      </c>
      <c r="D1820" s="9">
        <v>402550</v>
      </c>
      <c r="E1820" s="27">
        <f t="shared" si="33"/>
        <v>93.388238023431157</v>
      </c>
    </row>
    <row r="1821" spans="1:5" x14ac:dyDescent="0.2">
      <c r="A1821" s="12" t="s">
        <v>234</v>
      </c>
      <c r="B1821" s="12"/>
      <c r="C1821" s="13">
        <v>431050</v>
      </c>
      <c r="D1821" s="13">
        <v>402550</v>
      </c>
      <c r="E1821" s="28">
        <f t="shared" si="33"/>
        <v>93.388238023431157</v>
      </c>
    </row>
    <row r="1822" spans="1:5" x14ac:dyDescent="0.2">
      <c r="A1822" s="14" t="s">
        <v>235</v>
      </c>
      <c r="B1822" s="14"/>
      <c r="C1822" s="15">
        <v>431050</v>
      </c>
      <c r="D1822" s="15">
        <v>402550</v>
      </c>
      <c r="E1822" s="29">
        <f t="shared" si="33"/>
        <v>93.388238023431157</v>
      </c>
    </row>
    <row r="1823" spans="1:5" x14ac:dyDescent="0.2">
      <c r="A1823" s="16" t="s">
        <v>430</v>
      </c>
      <c r="B1823" s="16"/>
      <c r="C1823" s="17">
        <v>421050</v>
      </c>
      <c r="D1823" s="17">
        <v>400550</v>
      </c>
      <c r="E1823" s="30">
        <f t="shared" si="33"/>
        <v>95.131219570122312</v>
      </c>
    </row>
    <row r="1824" spans="1:5" x14ac:dyDescent="0.2">
      <c r="A1824" s="10" t="s">
        <v>209</v>
      </c>
      <c r="B1824" s="10"/>
      <c r="C1824" s="11">
        <v>421050</v>
      </c>
      <c r="D1824" s="11">
        <v>400550</v>
      </c>
      <c r="E1824" s="31">
        <f t="shared" si="33"/>
        <v>95.131219570122312</v>
      </c>
    </row>
    <row r="1825" spans="1:5" x14ac:dyDescent="0.2">
      <c r="A1825" s="1" t="s">
        <v>84</v>
      </c>
      <c r="B1825" s="1" t="s">
        <v>85</v>
      </c>
      <c r="C1825" s="3">
        <v>421050</v>
      </c>
      <c r="D1825" s="3">
        <v>400550</v>
      </c>
      <c r="E1825" s="25">
        <f t="shared" si="33"/>
        <v>95.131219570122312</v>
      </c>
    </row>
    <row r="1826" spans="1:5" x14ac:dyDescent="0.2">
      <c r="A1826" s="1" t="s">
        <v>86</v>
      </c>
      <c r="B1826" s="1" t="s">
        <v>87</v>
      </c>
      <c r="C1826" s="3">
        <v>332800</v>
      </c>
      <c r="D1826" s="3">
        <v>307300</v>
      </c>
      <c r="E1826" s="25">
        <f t="shared" si="33"/>
        <v>92.337740384615387</v>
      </c>
    </row>
    <row r="1827" spans="1:5" x14ac:dyDescent="0.2">
      <c r="A1827" t="s">
        <v>88</v>
      </c>
      <c r="B1827" t="s">
        <v>89</v>
      </c>
      <c r="C1827" s="2">
        <v>267000</v>
      </c>
      <c r="D1827" s="2">
        <v>245000</v>
      </c>
      <c r="E1827" s="24">
        <f t="shared" si="33"/>
        <v>91.760299625468164</v>
      </c>
    </row>
    <row r="1828" spans="1:5" x14ac:dyDescent="0.2">
      <c r="A1828" t="s">
        <v>90</v>
      </c>
      <c r="B1828" t="s">
        <v>91</v>
      </c>
      <c r="C1828" s="2">
        <v>16800</v>
      </c>
      <c r="D1828" s="2">
        <v>20900</v>
      </c>
      <c r="E1828" s="24">
        <f t="shared" si="33"/>
        <v>124.40476190476191</v>
      </c>
    </row>
    <row r="1829" spans="1:5" x14ac:dyDescent="0.2">
      <c r="A1829" t="s">
        <v>92</v>
      </c>
      <c r="B1829" t="s">
        <v>93</v>
      </c>
      <c r="C1829" s="2">
        <v>49000</v>
      </c>
      <c r="D1829" s="2">
        <v>41400</v>
      </c>
      <c r="E1829" s="24">
        <f t="shared" si="33"/>
        <v>84.489795918367349</v>
      </c>
    </row>
    <row r="1830" spans="1:5" x14ac:dyDescent="0.2">
      <c r="A1830" s="1" t="s">
        <v>94</v>
      </c>
      <c r="B1830" s="1" t="s">
        <v>95</v>
      </c>
      <c r="C1830" s="3">
        <v>88250</v>
      </c>
      <c r="D1830" s="3">
        <v>93250</v>
      </c>
      <c r="E1830" s="25">
        <f t="shared" si="33"/>
        <v>105.66572237960339</v>
      </c>
    </row>
    <row r="1831" spans="1:5" x14ac:dyDescent="0.2">
      <c r="A1831" t="s">
        <v>96</v>
      </c>
      <c r="B1831" t="s">
        <v>97</v>
      </c>
      <c r="C1831" s="2">
        <v>56500</v>
      </c>
      <c r="D1831" s="2">
        <v>59500</v>
      </c>
      <c r="E1831" s="24">
        <f t="shared" si="33"/>
        <v>105.30973451327435</v>
      </c>
    </row>
    <row r="1832" spans="1:5" x14ac:dyDescent="0.2">
      <c r="A1832" t="s">
        <v>98</v>
      </c>
      <c r="B1832" t="s">
        <v>99</v>
      </c>
      <c r="C1832" s="2">
        <v>12000</v>
      </c>
      <c r="D1832" s="2">
        <v>16000</v>
      </c>
      <c r="E1832" s="24">
        <f t="shared" si="33"/>
        <v>133.33333333333331</v>
      </c>
    </row>
    <row r="1833" spans="1:5" x14ac:dyDescent="0.2">
      <c r="A1833" t="s">
        <v>100</v>
      </c>
      <c r="B1833" t="s">
        <v>101</v>
      </c>
      <c r="C1833" s="2">
        <v>17500</v>
      </c>
      <c r="D1833" s="2">
        <v>15500</v>
      </c>
      <c r="E1833" s="24">
        <f t="shared" si="33"/>
        <v>88.571428571428569</v>
      </c>
    </row>
    <row r="1834" spans="1:5" x14ac:dyDescent="0.2">
      <c r="A1834" t="s">
        <v>104</v>
      </c>
      <c r="B1834" t="s">
        <v>105</v>
      </c>
      <c r="C1834" s="2">
        <v>2250</v>
      </c>
      <c r="D1834" s="2">
        <v>2250</v>
      </c>
      <c r="E1834" s="24">
        <f t="shared" si="33"/>
        <v>100</v>
      </c>
    </row>
    <row r="1835" spans="1:5" x14ac:dyDescent="0.2">
      <c r="A1835" s="16" t="s">
        <v>431</v>
      </c>
      <c r="B1835" s="16"/>
      <c r="C1835" s="17">
        <v>10000</v>
      </c>
      <c r="D1835" s="17">
        <v>2000</v>
      </c>
      <c r="E1835" s="30">
        <f t="shared" si="33"/>
        <v>20</v>
      </c>
    </row>
    <row r="1836" spans="1:5" x14ac:dyDescent="0.2">
      <c r="A1836" s="10" t="s">
        <v>209</v>
      </c>
      <c r="B1836" s="10"/>
      <c r="C1836" s="11">
        <v>10000</v>
      </c>
      <c r="D1836" s="11">
        <v>2000</v>
      </c>
      <c r="E1836" s="31">
        <f t="shared" si="33"/>
        <v>20</v>
      </c>
    </row>
    <row r="1837" spans="1:5" x14ac:dyDescent="0.2">
      <c r="A1837" s="1" t="s">
        <v>141</v>
      </c>
      <c r="B1837" s="1" t="s">
        <v>142</v>
      </c>
      <c r="C1837" s="3">
        <v>10000</v>
      </c>
      <c r="D1837" s="3">
        <v>2000</v>
      </c>
      <c r="E1837" s="25">
        <f t="shared" si="33"/>
        <v>20</v>
      </c>
    </row>
    <row r="1838" spans="1:5" x14ac:dyDescent="0.2">
      <c r="A1838" s="1" t="s">
        <v>147</v>
      </c>
      <c r="B1838" s="1" t="s">
        <v>148</v>
      </c>
      <c r="C1838" s="3">
        <v>10000</v>
      </c>
      <c r="D1838" s="3">
        <v>2000</v>
      </c>
      <c r="E1838" s="25">
        <f t="shared" si="33"/>
        <v>20</v>
      </c>
    </row>
    <row r="1839" spans="1:5" x14ac:dyDescent="0.2">
      <c r="A1839" t="s">
        <v>151</v>
      </c>
      <c r="B1839" t="s">
        <v>152</v>
      </c>
      <c r="C1839" s="2">
        <v>10000</v>
      </c>
      <c r="D1839" s="2">
        <v>2000</v>
      </c>
      <c r="E1839" s="24">
        <f t="shared" si="33"/>
        <v>20</v>
      </c>
    </row>
    <row r="1844" spans="1:5" x14ac:dyDescent="0.2">
      <c r="A1844" s="228" t="s">
        <v>441</v>
      </c>
      <c r="B1844" s="228"/>
    </row>
    <row r="1846" spans="1:5" x14ac:dyDescent="0.2">
      <c r="A1846" s="222" t="s">
        <v>442</v>
      </c>
      <c r="B1846" s="222"/>
      <c r="C1846" s="222"/>
      <c r="D1846" s="222"/>
      <c r="E1846" s="222"/>
    </row>
    <row r="1848" spans="1:5" x14ac:dyDescent="0.2">
      <c r="A1848" s="44" t="s">
        <v>443</v>
      </c>
    </row>
    <row r="1850" spans="1:5" x14ac:dyDescent="0.2">
      <c r="A1850" s="223" t="s">
        <v>444</v>
      </c>
      <c r="B1850" s="224"/>
    </row>
    <row r="1851" spans="1:5" x14ac:dyDescent="0.2">
      <c r="A1851" s="223" t="s">
        <v>445</v>
      </c>
      <c r="B1851" s="224"/>
    </row>
    <row r="1852" spans="1:5" x14ac:dyDescent="0.2">
      <c r="A1852" s="223" t="s">
        <v>446</v>
      </c>
      <c r="B1852" s="224"/>
    </row>
    <row r="1853" spans="1:5" x14ac:dyDescent="0.2">
      <c r="A1853" s="223" t="s">
        <v>447</v>
      </c>
      <c r="B1853" s="224"/>
    </row>
    <row r="1854" spans="1:5" x14ac:dyDescent="0.2">
      <c r="A1854" s="223" t="s">
        <v>448</v>
      </c>
      <c r="B1854" s="224"/>
    </row>
    <row r="1855" spans="1:5" x14ac:dyDescent="0.2">
      <c r="A1855" s="223" t="s">
        <v>449</v>
      </c>
      <c r="B1855" s="224"/>
      <c r="C1855" s="222" t="s">
        <v>450</v>
      </c>
      <c r="D1855" s="222"/>
      <c r="E1855" s="222"/>
    </row>
    <row r="1856" spans="1:5" x14ac:dyDescent="0.2">
      <c r="A1856" s="223" t="s">
        <v>451</v>
      </c>
      <c r="B1856" s="224"/>
      <c r="C1856" s="222" t="s">
        <v>452</v>
      </c>
      <c r="D1856" s="222"/>
      <c r="E1856" s="222"/>
    </row>
    <row r="1857" spans="1:5" x14ac:dyDescent="0.2">
      <c r="A1857" s="223" t="s">
        <v>453</v>
      </c>
      <c r="B1857" s="224"/>
      <c r="C1857" s="232" t="s">
        <v>454</v>
      </c>
      <c r="D1857" s="226"/>
      <c r="E1857" s="226"/>
    </row>
    <row r="1858" spans="1:5" x14ac:dyDescent="0.2">
      <c r="A1858" s="223" t="s">
        <v>455</v>
      </c>
      <c r="B1858" s="224"/>
    </row>
  </sheetData>
  <mergeCells count="20">
    <mergeCell ref="A5:C5"/>
    <mergeCell ref="A1:C1"/>
    <mergeCell ref="A1844:B1844"/>
    <mergeCell ref="A3:E3"/>
    <mergeCell ref="A2:E2"/>
    <mergeCell ref="A4:E4"/>
    <mergeCell ref="A1016:B1016"/>
    <mergeCell ref="A1846:E1846"/>
    <mergeCell ref="A1850:B1850"/>
    <mergeCell ref="A1851:B1851"/>
    <mergeCell ref="A1852:B1852"/>
    <mergeCell ref="A1853:B1853"/>
    <mergeCell ref="A1854:B1854"/>
    <mergeCell ref="A1858:B1858"/>
    <mergeCell ref="A1855:B1855"/>
    <mergeCell ref="C1855:E1855"/>
    <mergeCell ref="A1856:B1856"/>
    <mergeCell ref="C1856:E1856"/>
    <mergeCell ref="A1857:B1857"/>
    <mergeCell ref="C1857:E1857"/>
  </mergeCells>
  <pageMargins left="0.7" right="0.7" top="0.75" bottom="0.75" header="0.3" footer="0.3"/>
  <pageSetup paperSize="9" scale="99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topLeftCell="A10" zoomScale="136" zoomScaleNormal="136" workbookViewId="0">
      <selection activeCell="N46" sqref="N46"/>
    </sheetView>
  </sheetViews>
  <sheetFormatPr defaultRowHeight="12.75" x14ac:dyDescent="0.2"/>
  <cols>
    <col min="1" max="1" width="4.140625" style="70" customWidth="1"/>
    <col min="2" max="2" width="6.140625" style="70" customWidth="1"/>
    <col min="3" max="8" width="9.140625" style="70"/>
    <col min="9" max="9" width="17.42578125" style="70" customWidth="1"/>
    <col min="10" max="11" width="13.42578125" style="70" hidden="1" customWidth="1"/>
    <col min="12" max="13" width="19.7109375" style="70" customWidth="1"/>
    <col min="14" max="14" width="19.85546875" style="70" customWidth="1"/>
    <col min="15" max="16384" width="9.140625" style="70"/>
  </cols>
  <sheetData>
    <row r="1" spans="2:14" ht="11.1" customHeight="1" x14ac:dyDescent="0.25">
      <c r="B1" s="260" t="s">
        <v>433</v>
      </c>
      <c r="C1" s="260"/>
      <c r="D1" s="260"/>
      <c r="E1" s="260"/>
      <c r="F1" s="69"/>
      <c r="G1" s="69"/>
      <c r="H1" s="69"/>
      <c r="I1" s="69"/>
      <c r="J1" s="69"/>
      <c r="K1" s="69"/>
      <c r="L1" s="69"/>
      <c r="M1" s="69"/>
      <c r="N1" s="69"/>
    </row>
    <row r="2" spans="2:14" ht="12" customHeight="1" x14ac:dyDescent="0.25">
      <c r="B2" s="260" t="s">
        <v>477</v>
      </c>
      <c r="C2" s="260"/>
      <c r="D2" s="260"/>
      <c r="E2" s="260"/>
      <c r="F2" s="69"/>
      <c r="G2" s="69"/>
      <c r="H2" s="69"/>
      <c r="I2" s="69"/>
      <c r="J2" s="69"/>
      <c r="K2" s="69"/>
      <c r="L2" s="69"/>
      <c r="M2" s="69"/>
      <c r="N2" s="69"/>
    </row>
    <row r="3" spans="2:14" ht="13.5" customHeight="1" x14ac:dyDescent="0.25">
      <c r="B3" s="260" t="s">
        <v>478</v>
      </c>
      <c r="C3" s="260"/>
      <c r="D3" s="260"/>
      <c r="E3" s="260"/>
      <c r="F3" s="69"/>
      <c r="G3" s="69"/>
      <c r="H3" s="69"/>
      <c r="I3" s="69"/>
      <c r="J3" s="69"/>
      <c r="K3" s="69"/>
      <c r="L3" s="69"/>
      <c r="M3" s="69"/>
      <c r="N3" s="69"/>
    </row>
    <row r="4" spans="2:14" ht="10.5" customHeight="1" x14ac:dyDescent="0.2">
      <c r="B4" s="261" t="s">
        <v>479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2:14" ht="1.5" customHeigh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ht="15" customHeight="1" thickBot="1" x14ac:dyDescent="0.25">
      <c r="B6" s="71" t="s">
        <v>480</v>
      </c>
      <c r="C6" s="262" t="s">
        <v>481</v>
      </c>
      <c r="D6" s="263"/>
      <c r="E6" s="263"/>
      <c r="F6" s="263"/>
      <c r="G6" s="263"/>
      <c r="H6" s="263"/>
      <c r="I6" s="264"/>
      <c r="J6" s="72" t="s">
        <v>482</v>
      </c>
      <c r="K6" s="73" t="s">
        <v>483</v>
      </c>
      <c r="L6" s="74" t="s">
        <v>484</v>
      </c>
      <c r="M6" s="71" t="s">
        <v>485</v>
      </c>
      <c r="N6" s="71" t="s">
        <v>486</v>
      </c>
    </row>
    <row r="7" spans="2:14" s="79" customFormat="1" ht="11.1" customHeight="1" thickTop="1" x14ac:dyDescent="0.2">
      <c r="B7" s="265" t="s">
        <v>487</v>
      </c>
      <c r="C7" s="266" t="s">
        <v>488</v>
      </c>
      <c r="D7" s="266"/>
      <c r="E7" s="266"/>
      <c r="F7" s="266"/>
      <c r="G7" s="266"/>
      <c r="H7" s="266"/>
      <c r="I7" s="266"/>
      <c r="J7" s="75">
        <f>J8</f>
        <v>5116504</v>
      </c>
      <c r="K7" s="76">
        <f>K8</f>
        <v>4112250</v>
      </c>
      <c r="L7" s="77">
        <f>SUM(L8:L13)</f>
        <v>11274271.060000001</v>
      </c>
      <c r="M7" s="78">
        <f>SUM(M8:M13)</f>
        <v>10564271.060000001</v>
      </c>
      <c r="N7" s="78">
        <f>SUM(N8:N13)</f>
        <v>10525881</v>
      </c>
    </row>
    <row r="8" spans="2:14" s="79" customFormat="1" ht="11.1" customHeight="1" x14ac:dyDescent="0.2">
      <c r="B8" s="242"/>
      <c r="C8" s="250" t="s">
        <v>489</v>
      </c>
      <c r="D8" s="250"/>
      <c r="E8" s="250"/>
      <c r="F8" s="250"/>
      <c r="G8" s="250"/>
      <c r="H8" s="250"/>
      <c r="I8" s="250"/>
      <c r="J8" s="80">
        <v>5116504</v>
      </c>
      <c r="K8" s="81">
        <v>4112250</v>
      </c>
      <c r="L8" s="82">
        <v>4189271.06</v>
      </c>
      <c r="M8" s="83">
        <v>4189271.06</v>
      </c>
      <c r="N8" s="83">
        <v>4184014.75</v>
      </c>
    </row>
    <row r="9" spans="2:14" s="79" customFormat="1" ht="11.1" customHeight="1" x14ac:dyDescent="0.2">
      <c r="B9" s="242"/>
      <c r="C9" s="250" t="s">
        <v>490</v>
      </c>
      <c r="D9" s="250"/>
      <c r="E9" s="250"/>
      <c r="F9" s="250"/>
      <c r="G9" s="250"/>
      <c r="H9" s="250"/>
      <c r="I9" s="250"/>
      <c r="J9" s="80">
        <v>0</v>
      </c>
      <c r="K9" s="81">
        <v>0</v>
      </c>
      <c r="L9" s="82">
        <v>1580000</v>
      </c>
      <c r="M9" s="83">
        <v>1580000</v>
      </c>
      <c r="N9" s="83">
        <v>1578750</v>
      </c>
    </row>
    <row r="10" spans="2:14" s="79" customFormat="1" ht="11.1" customHeight="1" x14ac:dyDescent="0.2">
      <c r="B10" s="242"/>
      <c r="C10" s="250" t="s">
        <v>491</v>
      </c>
      <c r="D10" s="250"/>
      <c r="E10" s="250"/>
      <c r="F10" s="250"/>
      <c r="G10" s="250"/>
      <c r="H10" s="250"/>
      <c r="I10" s="250"/>
      <c r="J10" s="80"/>
      <c r="K10" s="81"/>
      <c r="L10" s="82">
        <v>585000</v>
      </c>
      <c r="M10" s="83">
        <v>585000</v>
      </c>
      <c r="N10" s="83">
        <v>583116.25</v>
      </c>
    </row>
    <row r="11" spans="2:14" s="79" customFormat="1" ht="11.1" customHeight="1" x14ac:dyDescent="0.2">
      <c r="B11" s="242"/>
      <c r="C11" s="253" t="s">
        <v>492</v>
      </c>
      <c r="D11" s="253"/>
      <c r="E11" s="253"/>
      <c r="F11" s="253"/>
      <c r="G11" s="253"/>
      <c r="H11" s="253"/>
      <c r="I11" s="253"/>
      <c r="J11" s="80"/>
      <c r="K11" s="81"/>
      <c r="L11" s="82">
        <v>600000</v>
      </c>
      <c r="M11" s="83">
        <v>150000</v>
      </c>
      <c r="N11" s="83">
        <v>110000</v>
      </c>
    </row>
    <row r="12" spans="2:14" s="79" customFormat="1" ht="11.1" customHeight="1" x14ac:dyDescent="0.2">
      <c r="B12" s="242"/>
      <c r="C12" s="247" t="s">
        <v>493</v>
      </c>
      <c r="D12" s="248"/>
      <c r="E12" s="248"/>
      <c r="F12" s="248"/>
      <c r="G12" s="248"/>
      <c r="H12" s="248"/>
      <c r="I12" s="249"/>
      <c r="J12" s="80"/>
      <c r="K12" s="81"/>
      <c r="L12" s="82">
        <v>540000</v>
      </c>
      <c r="M12" s="83">
        <v>520000</v>
      </c>
      <c r="N12" s="83">
        <v>530000</v>
      </c>
    </row>
    <row r="13" spans="2:14" s="79" customFormat="1" ht="11.1" customHeight="1" x14ac:dyDescent="0.2">
      <c r="B13" s="254"/>
      <c r="C13" s="250" t="s">
        <v>494</v>
      </c>
      <c r="D13" s="250"/>
      <c r="E13" s="250"/>
      <c r="F13" s="250"/>
      <c r="G13" s="250"/>
      <c r="H13" s="250"/>
      <c r="I13" s="250"/>
      <c r="J13" s="80">
        <v>0</v>
      </c>
      <c r="K13" s="81">
        <v>0</v>
      </c>
      <c r="L13" s="82">
        <v>3780000</v>
      </c>
      <c r="M13" s="83">
        <v>3540000</v>
      </c>
      <c r="N13" s="83">
        <v>3540000</v>
      </c>
    </row>
    <row r="14" spans="2:14" ht="11.1" customHeight="1" x14ac:dyDescent="0.2">
      <c r="B14" s="252" t="s">
        <v>495</v>
      </c>
      <c r="C14" s="243" t="s">
        <v>496</v>
      </c>
      <c r="D14" s="243"/>
      <c r="E14" s="243"/>
      <c r="F14" s="243"/>
      <c r="G14" s="243"/>
      <c r="H14" s="243"/>
      <c r="I14" s="243"/>
      <c r="J14" s="84">
        <f>J15+J18</f>
        <v>0</v>
      </c>
      <c r="K14" s="85">
        <f>K15+K18</f>
        <v>2303000</v>
      </c>
      <c r="L14" s="86">
        <f>SUM(L15:L18)</f>
        <v>4702500</v>
      </c>
      <c r="M14" s="87">
        <f>SUM(M15:M18)</f>
        <v>4502500</v>
      </c>
      <c r="N14" s="87">
        <f>SUM(N15:N18)</f>
        <v>4014508.13</v>
      </c>
    </row>
    <row r="15" spans="2:14" ht="11.1" customHeight="1" x14ac:dyDescent="0.2">
      <c r="B15" s="252"/>
      <c r="C15" s="250" t="s">
        <v>497</v>
      </c>
      <c r="D15" s="250"/>
      <c r="E15" s="250"/>
      <c r="F15" s="250"/>
      <c r="G15" s="250"/>
      <c r="H15" s="250"/>
      <c r="I15" s="250"/>
      <c r="J15" s="80">
        <v>0</v>
      </c>
      <c r="K15" s="81">
        <v>2303000</v>
      </c>
      <c r="L15" s="82">
        <v>1062500</v>
      </c>
      <c r="M15" s="83">
        <v>1062500</v>
      </c>
      <c r="N15" s="83">
        <v>1013508.13</v>
      </c>
    </row>
    <row r="16" spans="2:14" ht="11.1" customHeight="1" x14ac:dyDescent="0.2">
      <c r="B16" s="252"/>
      <c r="C16" s="253" t="s">
        <v>492</v>
      </c>
      <c r="D16" s="253"/>
      <c r="E16" s="253"/>
      <c r="F16" s="253"/>
      <c r="G16" s="253"/>
      <c r="H16" s="253"/>
      <c r="I16" s="253"/>
      <c r="J16" s="80"/>
      <c r="K16" s="81"/>
      <c r="L16" s="82">
        <v>1340000</v>
      </c>
      <c r="M16" s="83">
        <v>1540000</v>
      </c>
      <c r="N16" s="83">
        <v>1233000</v>
      </c>
    </row>
    <row r="17" spans="2:14" ht="11.1" customHeight="1" x14ac:dyDescent="0.2">
      <c r="B17" s="252"/>
      <c r="C17" s="247" t="s">
        <v>493</v>
      </c>
      <c r="D17" s="248"/>
      <c r="E17" s="248"/>
      <c r="F17" s="248"/>
      <c r="G17" s="248"/>
      <c r="H17" s="248"/>
      <c r="I17" s="249"/>
      <c r="J17" s="80"/>
      <c r="K17" s="81"/>
      <c r="L17" s="82">
        <v>530000</v>
      </c>
      <c r="M17" s="83">
        <v>230000</v>
      </c>
      <c r="N17" s="83">
        <v>207000</v>
      </c>
    </row>
    <row r="18" spans="2:14" ht="11.1" customHeight="1" x14ac:dyDescent="0.2">
      <c r="B18" s="252"/>
      <c r="C18" s="250" t="s">
        <v>494</v>
      </c>
      <c r="D18" s="250"/>
      <c r="E18" s="250"/>
      <c r="F18" s="250"/>
      <c r="G18" s="250"/>
      <c r="H18" s="250"/>
      <c r="I18" s="250"/>
      <c r="J18" s="88">
        <v>0</v>
      </c>
      <c r="K18" s="89">
        <v>0</v>
      </c>
      <c r="L18" s="90">
        <v>1770000</v>
      </c>
      <c r="M18" s="91">
        <v>1670000</v>
      </c>
      <c r="N18" s="91">
        <v>1561000</v>
      </c>
    </row>
    <row r="19" spans="2:14" ht="11.1" customHeight="1" x14ac:dyDescent="0.2">
      <c r="B19" s="241" t="s">
        <v>498</v>
      </c>
      <c r="C19" s="243" t="s">
        <v>499</v>
      </c>
      <c r="D19" s="243"/>
      <c r="E19" s="243"/>
      <c r="F19" s="243"/>
      <c r="G19" s="243"/>
      <c r="H19" s="243"/>
      <c r="I19" s="243"/>
      <c r="J19" s="84">
        <f>J20+J21</f>
        <v>250183</v>
      </c>
      <c r="K19" s="92">
        <f>K20+K21</f>
        <v>103400</v>
      </c>
      <c r="L19" s="93">
        <f>SUM(L20:L24)</f>
        <v>532946</v>
      </c>
      <c r="M19" s="94">
        <f>SUM(M20:M24)</f>
        <v>1840148</v>
      </c>
      <c r="N19" s="94">
        <f>SUM(N20:N24)</f>
        <v>1811630.25</v>
      </c>
    </row>
    <row r="20" spans="2:14" ht="11.1" customHeight="1" x14ac:dyDescent="0.2">
      <c r="B20" s="242"/>
      <c r="C20" s="250" t="s">
        <v>500</v>
      </c>
      <c r="D20" s="250"/>
      <c r="E20" s="250"/>
      <c r="F20" s="250"/>
      <c r="G20" s="250"/>
      <c r="H20" s="250"/>
      <c r="I20" s="250"/>
      <c r="J20" s="80">
        <v>115769</v>
      </c>
      <c r="K20" s="95">
        <v>97900</v>
      </c>
      <c r="L20" s="96">
        <v>198923</v>
      </c>
      <c r="M20" s="97">
        <v>687942</v>
      </c>
      <c r="N20" s="97">
        <v>770015.82</v>
      </c>
    </row>
    <row r="21" spans="2:14" ht="11.1" customHeight="1" x14ac:dyDescent="0.2">
      <c r="B21" s="242"/>
      <c r="C21" s="250" t="s">
        <v>501</v>
      </c>
      <c r="D21" s="250"/>
      <c r="E21" s="250"/>
      <c r="F21" s="250"/>
      <c r="G21" s="250"/>
      <c r="H21" s="250"/>
      <c r="I21" s="250"/>
      <c r="J21" s="80">
        <v>134414</v>
      </c>
      <c r="K21" s="95">
        <v>5500</v>
      </c>
      <c r="L21" s="96">
        <v>184611</v>
      </c>
      <c r="M21" s="97">
        <v>244019</v>
      </c>
      <c r="N21" s="97">
        <v>247019</v>
      </c>
    </row>
    <row r="22" spans="2:14" ht="11.1" customHeight="1" x14ac:dyDescent="0.2">
      <c r="B22" s="242"/>
      <c r="C22" s="250" t="s">
        <v>502</v>
      </c>
      <c r="D22" s="250"/>
      <c r="E22" s="250"/>
      <c r="F22" s="250"/>
      <c r="G22" s="250"/>
      <c r="H22" s="250"/>
      <c r="I22" s="250"/>
      <c r="J22" s="80"/>
      <c r="K22" s="95"/>
      <c r="L22" s="96">
        <v>59412</v>
      </c>
      <c r="M22" s="97">
        <v>118187</v>
      </c>
      <c r="N22" s="97">
        <v>104595.43</v>
      </c>
    </row>
    <row r="23" spans="2:14" ht="11.1" customHeight="1" x14ac:dyDescent="0.2">
      <c r="B23" s="242"/>
      <c r="C23" s="255" t="s">
        <v>503</v>
      </c>
      <c r="D23" s="258"/>
      <c r="E23" s="258"/>
      <c r="F23" s="258"/>
      <c r="G23" s="258"/>
      <c r="H23" s="258"/>
      <c r="I23" s="259"/>
      <c r="J23" s="98"/>
      <c r="K23" s="99"/>
      <c r="L23" s="100">
        <v>0</v>
      </c>
      <c r="M23" s="97">
        <v>474000</v>
      </c>
      <c r="N23" s="97">
        <v>300000</v>
      </c>
    </row>
    <row r="24" spans="2:14" ht="11.1" customHeight="1" x14ac:dyDescent="0.2">
      <c r="B24" s="254"/>
      <c r="C24" s="253" t="s">
        <v>492</v>
      </c>
      <c r="D24" s="253"/>
      <c r="E24" s="253"/>
      <c r="F24" s="253"/>
      <c r="G24" s="253"/>
      <c r="H24" s="253"/>
      <c r="I24" s="253"/>
      <c r="J24" s="101"/>
      <c r="K24" s="101"/>
      <c r="L24" s="102">
        <v>90000</v>
      </c>
      <c r="M24" s="97">
        <v>316000</v>
      </c>
      <c r="N24" s="97">
        <v>390000</v>
      </c>
    </row>
    <row r="25" spans="2:14" ht="11.1" customHeight="1" x14ac:dyDescent="0.2">
      <c r="B25" s="241" t="s">
        <v>504</v>
      </c>
      <c r="C25" s="243" t="s">
        <v>505</v>
      </c>
      <c r="D25" s="243"/>
      <c r="E25" s="243"/>
      <c r="F25" s="243"/>
      <c r="G25" s="243"/>
      <c r="H25" s="243"/>
      <c r="I25" s="243"/>
      <c r="J25" s="84" t="e">
        <f>J28+#REF!</f>
        <v>#REF!</v>
      </c>
      <c r="K25" s="85" t="e">
        <f>K28+#REF!</f>
        <v>#REF!</v>
      </c>
      <c r="L25" s="86">
        <f>SUM(L26:L29)</f>
        <v>56068112</v>
      </c>
      <c r="M25" s="87">
        <f>SUM(M26:M29)</f>
        <v>49065404</v>
      </c>
      <c r="N25" s="87">
        <f>SUM(N26:N29)</f>
        <v>34176266</v>
      </c>
    </row>
    <row r="26" spans="2:14" ht="9.9499999999999993" customHeight="1" x14ac:dyDescent="0.2">
      <c r="B26" s="242"/>
      <c r="C26" s="255" t="s">
        <v>497</v>
      </c>
      <c r="D26" s="256"/>
      <c r="E26" s="256"/>
      <c r="F26" s="256"/>
      <c r="G26" s="256"/>
      <c r="H26" s="256"/>
      <c r="I26" s="257"/>
      <c r="J26" s="84"/>
      <c r="K26" s="85"/>
      <c r="L26" s="82">
        <v>5000000</v>
      </c>
      <c r="M26" s="83">
        <v>3623621</v>
      </c>
      <c r="N26" s="83">
        <v>3623621</v>
      </c>
    </row>
    <row r="27" spans="2:14" ht="9.9499999999999993" customHeight="1" x14ac:dyDescent="0.2">
      <c r="B27" s="242"/>
      <c r="C27" s="247" t="s">
        <v>493</v>
      </c>
      <c r="D27" s="248"/>
      <c r="E27" s="248"/>
      <c r="F27" s="248"/>
      <c r="G27" s="248"/>
      <c r="H27" s="248"/>
      <c r="I27" s="249"/>
      <c r="J27" s="84"/>
      <c r="K27" s="85"/>
      <c r="L27" s="82">
        <v>9924288</v>
      </c>
      <c r="M27" s="83">
        <v>7731678</v>
      </c>
      <c r="N27" s="83">
        <v>5865000</v>
      </c>
    </row>
    <row r="28" spans="2:14" ht="9.9499999999999993" customHeight="1" x14ac:dyDescent="0.2">
      <c r="B28" s="242"/>
      <c r="C28" s="250" t="s">
        <v>494</v>
      </c>
      <c r="D28" s="250"/>
      <c r="E28" s="250"/>
      <c r="F28" s="250"/>
      <c r="G28" s="250"/>
      <c r="H28" s="250"/>
      <c r="I28" s="250"/>
      <c r="J28" s="80">
        <v>3436829</v>
      </c>
      <c r="K28" s="81">
        <v>2774001</v>
      </c>
      <c r="L28" s="82">
        <v>19058857</v>
      </c>
      <c r="M28" s="83">
        <v>14605192</v>
      </c>
      <c r="N28" s="83">
        <v>11205000</v>
      </c>
    </row>
    <row r="29" spans="2:14" ht="9.9499999999999993" customHeight="1" x14ac:dyDescent="0.2">
      <c r="B29" s="242"/>
      <c r="C29" s="253" t="s">
        <v>506</v>
      </c>
      <c r="D29" s="253"/>
      <c r="E29" s="253"/>
      <c r="F29" s="253"/>
      <c r="G29" s="253"/>
      <c r="H29" s="253"/>
      <c r="I29" s="253"/>
      <c r="J29" s="84"/>
      <c r="K29" s="85"/>
      <c r="L29" s="82">
        <v>22084967</v>
      </c>
      <c r="M29" s="83">
        <v>23104913</v>
      </c>
      <c r="N29" s="83">
        <v>13482645</v>
      </c>
    </row>
    <row r="30" spans="2:14" ht="11.1" customHeight="1" x14ac:dyDescent="0.2">
      <c r="B30" s="252" t="s">
        <v>507</v>
      </c>
      <c r="C30" s="243" t="s">
        <v>508</v>
      </c>
      <c r="D30" s="243"/>
      <c r="E30" s="243"/>
      <c r="F30" s="243"/>
      <c r="G30" s="243"/>
      <c r="H30" s="243"/>
      <c r="I30" s="243"/>
      <c r="J30" s="84" t="e">
        <f>#REF!+J31</f>
        <v>#REF!</v>
      </c>
      <c r="K30" s="85" t="e">
        <f>#REF!+K31</f>
        <v>#REF!</v>
      </c>
      <c r="L30" s="86">
        <v>31000</v>
      </c>
      <c r="M30" s="87">
        <v>31000</v>
      </c>
      <c r="N30" s="87">
        <v>23500</v>
      </c>
    </row>
    <row r="31" spans="2:14" ht="11.1" customHeight="1" x14ac:dyDescent="0.2">
      <c r="B31" s="252"/>
      <c r="C31" s="253" t="s">
        <v>509</v>
      </c>
      <c r="D31" s="253"/>
      <c r="E31" s="253"/>
      <c r="F31" s="253"/>
      <c r="G31" s="253"/>
      <c r="H31" s="253"/>
      <c r="I31" s="253"/>
      <c r="J31" s="88">
        <v>47000</v>
      </c>
      <c r="K31" s="89">
        <v>43000</v>
      </c>
      <c r="L31" s="90">
        <v>31000</v>
      </c>
      <c r="M31" s="91">
        <v>31000</v>
      </c>
      <c r="N31" s="91">
        <v>23500</v>
      </c>
    </row>
    <row r="32" spans="2:14" ht="11.1" customHeight="1" x14ac:dyDescent="0.2">
      <c r="B32" s="241" t="s">
        <v>510</v>
      </c>
      <c r="C32" s="243" t="s">
        <v>511</v>
      </c>
      <c r="D32" s="243"/>
      <c r="E32" s="243"/>
      <c r="F32" s="243"/>
      <c r="G32" s="243"/>
      <c r="H32" s="243"/>
      <c r="I32" s="243"/>
      <c r="J32" s="84">
        <f>J33</f>
        <v>426600</v>
      </c>
      <c r="K32" s="85">
        <f>K33</f>
        <v>348882</v>
      </c>
      <c r="L32" s="86">
        <f>SUM(L33:L34)</f>
        <v>184000</v>
      </c>
      <c r="M32" s="87">
        <f>SUM(M33:M34)</f>
        <v>189000</v>
      </c>
      <c r="N32" s="87">
        <f>SUM(N33:N34)</f>
        <v>155000</v>
      </c>
    </row>
    <row r="33" spans="2:14" ht="9.9499999999999993" customHeight="1" x14ac:dyDescent="0.2">
      <c r="B33" s="242"/>
      <c r="C33" s="250" t="s">
        <v>512</v>
      </c>
      <c r="D33" s="250"/>
      <c r="E33" s="250"/>
      <c r="F33" s="250"/>
      <c r="G33" s="250"/>
      <c r="H33" s="250"/>
      <c r="I33" s="250"/>
      <c r="J33" s="103">
        <v>426600</v>
      </c>
      <c r="K33" s="95">
        <v>348882</v>
      </c>
      <c r="L33" s="96">
        <v>169000</v>
      </c>
      <c r="M33" s="97">
        <v>174000</v>
      </c>
      <c r="N33" s="97">
        <v>140000</v>
      </c>
    </row>
    <row r="34" spans="2:14" ht="9.9499999999999993" customHeight="1" x14ac:dyDescent="0.2">
      <c r="B34" s="254"/>
      <c r="C34" s="250" t="s">
        <v>513</v>
      </c>
      <c r="D34" s="250"/>
      <c r="E34" s="250"/>
      <c r="F34" s="250"/>
      <c r="G34" s="250"/>
      <c r="H34" s="250"/>
      <c r="I34" s="250"/>
      <c r="J34" s="103">
        <v>0</v>
      </c>
      <c r="K34" s="95">
        <v>0</v>
      </c>
      <c r="L34" s="96">
        <v>15000</v>
      </c>
      <c r="M34" s="97">
        <v>15000</v>
      </c>
      <c r="N34" s="97">
        <v>15000</v>
      </c>
    </row>
    <row r="35" spans="2:14" ht="11.1" customHeight="1" x14ac:dyDescent="0.2">
      <c r="B35" s="241" t="s">
        <v>514</v>
      </c>
      <c r="C35" s="243" t="s">
        <v>515</v>
      </c>
      <c r="D35" s="243"/>
      <c r="E35" s="243"/>
      <c r="F35" s="243"/>
      <c r="G35" s="243"/>
      <c r="H35" s="243"/>
      <c r="I35" s="243"/>
      <c r="J35" s="84" t="e">
        <f>#REF!+#REF!+#REF!+J38</f>
        <v>#REF!</v>
      </c>
      <c r="K35" s="85" t="e">
        <f>#REF!+#REF!+#REF!+K38</f>
        <v>#REF!</v>
      </c>
      <c r="L35" s="86">
        <f>SUM(L36:L38)</f>
        <v>32379447</v>
      </c>
      <c r="M35" s="87">
        <f>SUM(M36:M38)</f>
        <v>31111447</v>
      </c>
      <c r="N35" s="87">
        <f>SUM(N36:N38)</f>
        <v>23589492</v>
      </c>
    </row>
    <row r="36" spans="2:14" ht="24" customHeight="1" x14ac:dyDescent="0.2">
      <c r="B36" s="242"/>
      <c r="C36" s="244" t="s">
        <v>516</v>
      </c>
      <c r="D36" s="245"/>
      <c r="E36" s="245"/>
      <c r="F36" s="245"/>
      <c r="G36" s="245"/>
      <c r="H36" s="245"/>
      <c r="I36" s="246"/>
      <c r="J36" s="103">
        <v>3954600</v>
      </c>
      <c r="K36" s="95">
        <v>2998000</v>
      </c>
      <c r="L36" s="96">
        <v>12470197</v>
      </c>
      <c r="M36" s="97">
        <v>11152205</v>
      </c>
      <c r="N36" s="97">
        <v>7172500</v>
      </c>
    </row>
    <row r="37" spans="2:14" ht="12.75" customHeight="1" x14ac:dyDescent="0.2">
      <c r="B37" s="242"/>
      <c r="C37" s="247" t="s">
        <v>517</v>
      </c>
      <c r="D37" s="248"/>
      <c r="E37" s="248"/>
      <c r="F37" s="248"/>
      <c r="G37" s="248"/>
      <c r="H37" s="248"/>
      <c r="I37" s="249"/>
      <c r="J37" s="103"/>
      <c r="K37" s="95"/>
      <c r="L37" s="96">
        <v>4004500</v>
      </c>
      <c r="M37" s="97">
        <v>4054492</v>
      </c>
      <c r="N37" s="97">
        <v>1546992</v>
      </c>
    </row>
    <row r="38" spans="2:14" ht="11.1" customHeight="1" x14ac:dyDescent="0.2">
      <c r="B38" s="242"/>
      <c r="C38" s="250" t="s">
        <v>518</v>
      </c>
      <c r="D38" s="250"/>
      <c r="E38" s="250"/>
      <c r="F38" s="250"/>
      <c r="G38" s="250"/>
      <c r="H38" s="250"/>
      <c r="I38" s="250"/>
      <c r="J38" s="103">
        <v>3954600</v>
      </c>
      <c r="K38" s="95">
        <v>2998000</v>
      </c>
      <c r="L38" s="96">
        <v>15904750</v>
      </c>
      <c r="M38" s="97">
        <v>15904750</v>
      </c>
      <c r="N38" s="97">
        <v>14870000</v>
      </c>
    </row>
    <row r="39" spans="2:14" ht="11.1" customHeight="1" x14ac:dyDescent="0.2">
      <c r="B39" s="241" t="s">
        <v>519</v>
      </c>
      <c r="C39" s="243" t="s">
        <v>520</v>
      </c>
      <c r="D39" s="243"/>
      <c r="E39" s="243"/>
      <c r="F39" s="243"/>
      <c r="G39" s="243"/>
      <c r="H39" s="243"/>
      <c r="I39" s="243"/>
      <c r="J39" s="84">
        <f>J40</f>
        <v>88400</v>
      </c>
      <c r="K39" s="85">
        <f>K40</f>
        <v>31000</v>
      </c>
      <c r="L39" s="86">
        <f>SUM(L40:L41)</f>
        <v>869375</v>
      </c>
      <c r="M39" s="87">
        <f>SUM(M40:M41)</f>
        <v>869375</v>
      </c>
      <c r="N39" s="87">
        <v>52941</v>
      </c>
    </row>
    <row r="40" spans="2:14" ht="9.9499999999999993" customHeight="1" x14ac:dyDescent="0.2">
      <c r="B40" s="242"/>
      <c r="C40" s="250" t="s">
        <v>521</v>
      </c>
      <c r="D40" s="250"/>
      <c r="E40" s="250"/>
      <c r="F40" s="250"/>
      <c r="G40" s="250"/>
      <c r="H40" s="250"/>
      <c r="I40" s="250"/>
      <c r="J40" s="80">
        <v>88400</v>
      </c>
      <c r="K40" s="81">
        <v>31000</v>
      </c>
      <c r="L40" s="82">
        <v>46500</v>
      </c>
      <c r="M40" s="83">
        <v>46500</v>
      </c>
      <c r="N40" s="83">
        <v>46941</v>
      </c>
    </row>
    <row r="41" spans="2:14" ht="9.9499999999999993" customHeight="1" thickBot="1" x14ac:dyDescent="0.25">
      <c r="B41" s="242"/>
      <c r="C41" s="251" t="s">
        <v>522</v>
      </c>
      <c r="D41" s="251"/>
      <c r="E41" s="251"/>
      <c r="F41" s="251"/>
      <c r="G41" s="251"/>
      <c r="H41" s="251"/>
      <c r="I41" s="251"/>
      <c r="J41" s="104"/>
      <c r="K41" s="105"/>
      <c r="L41" s="106">
        <v>822875</v>
      </c>
      <c r="M41" s="107">
        <v>822875</v>
      </c>
      <c r="N41" s="107">
        <v>6000</v>
      </c>
    </row>
    <row r="42" spans="2:14" ht="11.1" customHeight="1" thickTop="1" thickBot="1" x14ac:dyDescent="0.25">
      <c r="B42" s="235" t="s">
        <v>523</v>
      </c>
      <c r="C42" s="236"/>
      <c r="D42" s="236"/>
      <c r="E42" s="236"/>
      <c r="F42" s="236"/>
      <c r="G42" s="236"/>
      <c r="H42" s="236"/>
      <c r="I42" s="237"/>
      <c r="J42" s="108" t="e">
        <f>J7+J14+J19+J25+#REF!+#REF!+J30+#REF!+#REF!+J32+J35+#REF!+J39+#REF!+#REF!</f>
        <v>#REF!</v>
      </c>
      <c r="K42" s="109" t="e">
        <f>K7+K14+K19+K25+#REF!+#REF!+K30+#REF!+#REF!+K32+K35+#REF!+K39+#REF!+#REF!+#REF!</f>
        <v>#REF!</v>
      </c>
      <c r="L42" s="110">
        <f>SUM(L7+L14+L19+L25+L30+L32+L35+L39)</f>
        <v>106041651.06</v>
      </c>
      <c r="M42" s="111">
        <f>SUM(M7+M14+M19+M25+M30+M32+M35+M39)</f>
        <v>98173145.060000002</v>
      </c>
      <c r="N42" s="111">
        <f>SUM(N7+N14+N19+N25+N30+N32+N35+N39)</f>
        <v>74349218.379999995</v>
      </c>
    </row>
    <row r="43" spans="2:14" ht="11.1" customHeight="1" thickTop="1" x14ac:dyDescent="0.2">
      <c r="B43" s="238" t="s">
        <v>524</v>
      </c>
      <c r="C43" s="239"/>
      <c r="D43" s="239"/>
      <c r="E43" s="239"/>
      <c r="F43" s="239"/>
      <c r="G43" s="239"/>
      <c r="H43" s="239"/>
      <c r="I43" s="240"/>
      <c r="J43" s="112"/>
      <c r="K43" s="113" t="e">
        <f>K42-J42</f>
        <v>#REF!</v>
      </c>
      <c r="L43" s="114"/>
      <c r="M43" s="115">
        <f>M42-L42</f>
        <v>-7868506</v>
      </c>
      <c r="N43" s="115">
        <f>N42-M42</f>
        <v>-23823926.680000007</v>
      </c>
    </row>
    <row r="44" spans="2:14" ht="15" x14ac:dyDescent="0.2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116"/>
      <c r="M44" s="116"/>
      <c r="N44" s="116"/>
    </row>
    <row r="45" spans="2:14" ht="15.75" x14ac:dyDescent="0.25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6"/>
      <c r="M45" s="116"/>
      <c r="N45" s="116"/>
    </row>
    <row r="46" spans="2:14" ht="15.75" x14ac:dyDescent="0.25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8"/>
      <c r="M46" s="118"/>
      <c r="N46" s="118"/>
    </row>
    <row r="47" spans="2:14" ht="15" x14ac:dyDescent="0.2"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2:14" ht="15" x14ac:dyDescent="0.2"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2:14" ht="15" x14ac:dyDescent="0.2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2:14" ht="15" x14ac:dyDescent="0.2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</row>
  </sheetData>
  <sheetProtection selectLockedCells="1" selectUnlockedCells="1"/>
  <mergeCells count="50">
    <mergeCell ref="B1:E1"/>
    <mergeCell ref="B2:E2"/>
    <mergeCell ref="B3:E3"/>
    <mergeCell ref="B4:N4"/>
    <mergeCell ref="C6:I6"/>
    <mergeCell ref="B7:B13"/>
    <mergeCell ref="C7:I7"/>
    <mergeCell ref="C8:I8"/>
    <mergeCell ref="C9:I9"/>
    <mergeCell ref="C10:I10"/>
    <mergeCell ref="C11:I11"/>
    <mergeCell ref="C12:I12"/>
    <mergeCell ref="C13:I13"/>
    <mergeCell ref="B14:B18"/>
    <mergeCell ref="C14:I14"/>
    <mergeCell ref="C15:I15"/>
    <mergeCell ref="C16:I16"/>
    <mergeCell ref="C17:I17"/>
    <mergeCell ref="C18:I18"/>
    <mergeCell ref="B19:B24"/>
    <mergeCell ref="C19:I19"/>
    <mergeCell ref="C20:I20"/>
    <mergeCell ref="C21:I21"/>
    <mergeCell ref="C22:I22"/>
    <mergeCell ref="C23:I23"/>
    <mergeCell ref="C24:I24"/>
    <mergeCell ref="B25:B29"/>
    <mergeCell ref="C25:I25"/>
    <mergeCell ref="C26:I26"/>
    <mergeCell ref="C27:I27"/>
    <mergeCell ref="C28:I28"/>
    <mergeCell ref="C29:I29"/>
    <mergeCell ref="C41:I41"/>
    <mergeCell ref="B30:B31"/>
    <mergeCell ref="C30:I30"/>
    <mergeCell ref="C31:I31"/>
    <mergeCell ref="B32:B34"/>
    <mergeCell ref="C32:I32"/>
    <mergeCell ref="C33:I33"/>
    <mergeCell ref="C34:I34"/>
    <mergeCell ref="B42:I42"/>
    <mergeCell ref="B43:I43"/>
    <mergeCell ref="B35:B38"/>
    <mergeCell ref="C35:I35"/>
    <mergeCell ref="C36:I36"/>
    <mergeCell ref="C37:I37"/>
    <mergeCell ref="C38:I38"/>
    <mergeCell ref="B39:B41"/>
    <mergeCell ref="C39:I39"/>
    <mergeCell ref="C40:I40"/>
  </mergeCells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opLeftCell="B7" zoomScale="130" zoomScaleNormal="130" workbookViewId="0">
      <selection activeCell="N46" sqref="N46"/>
    </sheetView>
  </sheetViews>
  <sheetFormatPr defaultRowHeight="12.75" x14ac:dyDescent="0.2"/>
  <cols>
    <col min="1" max="1" width="5.5703125" style="70" customWidth="1"/>
    <col min="2" max="2" width="6.140625" style="70" customWidth="1"/>
    <col min="3" max="7" width="9.140625" style="70"/>
    <col min="8" max="8" width="30.85546875" style="70" customWidth="1"/>
    <col min="9" max="9" width="9.140625" style="70" hidden="1" customWidth="1"/>
    <col min="10" max="11" width="17.140625" style="70" hidden="1" customWidth="1"/>
    <col min="12" max="13" width="21.5703125" style="70" customWidth="1"/>
    <col min="14" max="14" width="21.28515625" style="70" customWidth="1"/>
    <col min="15" max="23" width="9.140625" style="70"/>
    <col min="24" max="24" width="15.42578125" style="70" customWidth="1"/>
    <col min="25" max="16384" width="9.140625" style="70"/>
  </cols>
  <sheetData>
    <row r="1" spans="2:14" ht="32.25" customHeight="1" x14ac:dyDescent="0.2">
      <c r="N1" s="120"/>
    </row>
    <row r="2" spans="2:14" ht="14.25" x14ac:dyDescent="0.2">
      <c r="B2" s="290" t="s">
        <v>525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2:14" ht="15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4" ht="29.25" customHeight="1" x14ac:dyDescent="0.2">
      <c r="B4" s="121" t="s">
        <v>480</v>
      </c>
      <c r="C4" s="291" t="s">
        <v>481</v>
      </c>
      <c r="D4" s="292"/>
      <c r="E4" s="292"/>
      <c r="F4" s="292"/>
      <c r="G4" s="292"/>
      <c r="H4" s="292"/>
      <c r="I4" s="293"/>
      <c r="J4" s="122" t="s">
        <v>526</v>
      </c>
      <c r="K4" s="123" t="s">
        <v>483</v>
      </c>
      <c r="L4" s="124" t="s">
        <v>484</v>
      </c>
      <c r="M4" s="125" t="s">
        <v>485</v>
      </c>
      <c r="N4" s="125" t="s">
        <v>486</v>
      </c>
    </row>
    <row r="5" spans="2:14" ht="18.75" customHeight="1" x14ac:dyDescent="0.2">
      <c r="B5" s="294" t="s">
        <v>487</v>
      </c>
      <c r="C5" s="285" t="s">
        <v>527</v>
      </c>
      <c r="D5" s="286"/>
      <c r="E5" s="286"/>
      <c r="F5" s="286"/>
      <c r="G5" s="286"/>
      <c r="H5" s="286"/>
      <c r="I5" s="287"/>
      <c r="J5" s="126"/>
      <c r="K5" s="127"/>
      <c r="L5" s="128">
        <v>0</v>
      </c>
      <c r="M5" s="129">
        <v>0</v>
      </c>
      <c r="N5" s="129">
        <v>150000</v>
      </c>
    </row>
    <row r="6" spans="2:14" ht="18.75" customHeight="1" x14ac:dyDescent="0.2">
      <c r="B6" s="295"/>
      <c r="C6" s="288" t="s">
        <v>492</v>
      </c>
      <c r="D6" s="288"/>
      <c r="E6" s="288"/>
      <c r="F6" s="288"/>
      <c r="G6" s="288"/>
      <c r="H6" s="288"/>
      <c r="I6" s="288"/>
      <c r="J6" s="126"/>
      <c r="K6" s="127"/>
      <c r="L6" s="131">
        <v>0</v>
      </c>
      <c r="M6" s="132">
        <v>0</v>
      </c>
      <c r="N6" s="132">
        <v>150000</v>
      </c>
    </row>
    <row r="7" spans="2:14" ht="18.75" customHeight="1" x14ac:dyDescent="0.2">
      <c r="B7" s="296" t="s">
        <v>495</v>
      </c>
      <c r="C7" s="285" t="s">
        <v>528</v>
      </c>
      <c r="D7" s="286"/>
      <c r="E7" s="286"/>
      <c r="F7" s="286"/>
      <c r="G7" s="286"/>
      <c r="H7" s="286"/>
      <c r="I7" s="287"/>
      <c r="J7" s="133" t="e">
        <f>J8+#REF!</f>
        <v>#REF!</v>
      </c>
      <c r="K7" s="133" t="e">
        <f>K8+#REF!</f>
        <v>#REF!</v>
      </c>
      <c r="L7" s="134">
        <v>1600000</v>
      </c>
      <c r="M7" s="135">
        <v>1600000</v>
      </c>
      <c r="N7" s="135">
        <v>410000</v>
      </c>
    </row>
    <row r="8" spans="2:14" ht="15" x14ac:dyDescent="0.2">
      <c r="B8" s="296"/>
      <c r="C8" s="288" t="s">
        <v>492</v>
      </c>
      <c r="D8" s="288"/>
      <c r="E8" s="288"/>
      <c r="F8" s="288"/>
      <c r="G8" s="288"/>
      <c r="H8" s="288"/>
      <c r="I8" s="288"/>
      <c r="J8" s="136">
        <v>1750000</v>
      </c>
      <c r="K8" s="136">
        <v>2732000</v>
      </c>
      <c r="L8" s="137">
        <v>1600000</v>
      </c>
      <c r="M8" s="138">
        <v>1600000</v>
      </c>
      <c r="N8" s="138">
        <v>410000</v>
      </c>
    </row>
    <row r="9" spans="2:14" ht="13.9" customHeight="1" x14ac:dyDescent="0.2">
      <c r="B9" s="267" t="s">
        <v>498</v>
      </c>
      <c r="C9" s="285" t="s">
        <v>529</v>
      </c>
      <c r="D9" s="286"/>
      <c r="E9" s="286"/>
      <c r="F9" s="286"/>
      <c r="G9" s="286"/>
      <c r="H9" s="286"/>
      <c r="I9" s="287"/>
      <c r="J9" s="136"/>
      <c r="K9" s="136"/>
      <c r="L9" s="134">
        <v>0</v>
      </c>
      <c r="M9" s="140">
        <v>100000</v>
      </c>
      <c r="N9" s="140">
        <v>100000</v>
      </c>
    </row>
    <row r="10" spans="2:14" ht="15" x14ac:dyDescent="0.2">
      <c r="B10" s="282"/>
      <c r="C10" s="288" t="s">
        <v>492</v>
      </c>
      <c r="D10" s="288"/>
      <c r="E10" s="288"/>
      <c r="F10" s="288"/>
      <c r="G10" s="288"/>
      <c r="H10" s="288"/>
      <c r="I10" s="288"/>
      <c r="J10" s="136"/>
      <c r="K10" s="136"/>
      <c r="L10" s="137">
        <v>0</v>
      </c>
      <c r="M10" s="138">
        <v>100000</v>
      </c>
      <c r="N10" s="138">
        <v>100000</v>
      </c>
    </row>
    <row r="11" spans="2:14" ht="15" x14ac:dyDescent="0.2">
      <c r="B11" s="267" t="s">
        <v>504</v>
      </c>
      <c r="C11" s="285" t="s">
        <v>530</v>
      </c>
      <c r="D11" s="286"/>
      <c r="E11" s="286"/>
      <c r="F11" s="286"/>
      <c r="G11" s="286"/>
      <c r="H11" s="286"/>
      <c r="I11" s="287"/>
      <c r="J11" s="133" t="e">
        <f>J12+#REF!</f>
        <v>#REF!</v>
      </c>
      <c r="K11" s="133" t="e">
        <f>K12+#REF!</f>
        <v>#REF!</v>
      </c>
      <c r="L11" s="134">
        <v>300000</v>
      </c>
      <c r="M11" s="135">
        <v>500000</v>
      </c>
      <c r="N11" s="135">
        <v>2570000</v>
      </c>
    </row>
    <row r="12" spans="2:14" ht="15" x14ac:dyDescent="0.2">
      <c r="B12" s="289"/>
      <c r="C12" s="288" t="s">
        <v>492</v>
      </c>
      <c r="D12" s="288"/>
      <c r="E12" s="288"/>
      <c r="F12" s="288"/>
      <c r="G12" s="288"/>
      <c r="H12" s="288"/>
      <c r="I12" s="288"/>
      <c r="J12" s="136">
        <v>1750000</v>
      </c>
      <c r="K12" s="136">
        <v>2732000</v>
      </c>
      <c r="L12" s="137">
        <v>300000</v>
      </c>
      <c r="M12" s="138">
        <v>500000</v>
      </c>
      <c r="N12" s="138">
        <v>2570000</v>
      </c>
    </row>
    <row r="13" spans="2:14" ht="15" x14ac:dyDescent="0.2">
      <c r="B13" s="267" t="s">
        <v>507</v>
      </c>
      <c r="C13" s="283" t="s">
        <v>531</v>
      </c>
      <c r="D13" s="258"/>
      <c r="E13" s="258"/>
      <c r="F13" s="258"/>
      <c r="G13" s="258"/>
      <c r="H13" s="259"/>
      <c r="I13" s="130"/>
      <c r="J13" s="136"/>
      <c r="K13" s="136"/>
      <c r="L13" s="134">
        <v>0</v>
      </c>
      <c r="M13" s="140">
        <v>1050000</v>
      </c>
      <c r="N13" s="140">
        <v>605900</v>
      </c>
    </row>
    <row r="14" spans="2:14" ht="15" x14ac:dyDescent="0.2">
      <c r="B14" s="282"/>
      <c r="C14" s="283" t="s">
        <v>492</v>
      </c>
      <c r="D14" s="258"/>
      <c r="E14" s="258"/>
      <c r="F14" s="258"/>
      <c r="G14" s="258"/>
      <c r="H14" s="259"/>
      <c r="I14" s="130"/>
      <c r="J14" s="136"/>
      <c r="K14" s="136"/>
      <c r="L14" s="137">
        <v>0</v>
      </c>
      <c r="M14" s="138">
        <v>1050000</v>
      </c>
      <c r="N14" s="138">
        <v>605900</v>
      </c>
    </row>
    <row r="15" spans="2:14" ht="15" x14ac:dyDescent="0.2">
      <c r="B15" s="281" t="s">
        <v>510</v>
      </c>
      <c r="C15" s="283" t="s">
        <v>532</v>
      </c>
      <c r="D15" s="258"/>
      <c r="E15" s="258"/>
      <c r="F15" s="258"/>
      <c r="G15" s="258"/>
      <c r="H15" s="259"/>
      <c r="I15" s="130"/>
      <c r="J15" s="136"/>
      <c r="K15" s="136"/>
      <c r="L15" s="134">
        <v>0</v>
      </c>
      <c r="M15" s="140">
        <v>135000</v>
      </c>
      <c r="N15" s="140">
        <v>135000</v>
      </c>
    </row>
    <row r="16" spans="2:14" ht="15" x14ac:dyDescent="0.2">
      <c r="B16" s="282"/>
      <c r="C16" s="283" t="s">
        <v>492</v>
      </c>
      <c r="D16" s="258"/>
      <c r="E16" s="258"/>
      <c r="F16" s="258"/>
      <c r="G16" s="258"/>
      <c r="H16" s="259"/>
      <c r="I16" s="130"/>
      <c r="J16" s="136"/>
      <c r="K16" s="136"/>
      <c r="L16" s="137">
        <v>0</v>
      </c>
      <c r="M16" s="138">
        <v>135000</v>
      </c>
      <c r="N16" s="138">
        <v>135000</v>
      </c>
    </row>
    <row r="17" spans="2:14" ht="15" x14ac:dyDescent="0.2">
      <c r="B17" s="281" t="s">
        <v>514</v>
      </c>
      <c r="C17" s="283" t="s">
        <v>533</v>
      </c>
      <c r="D17" s="258"/>
      <c r="E17" s="258"/>
      <c r="F17" s="258"/>
      <c r="G17" s="258"/>
      <c r="H17" s="259"/>
      <c r="I17" s="130"/>
      <c r="J17" s="136"/>
      <c r="K17" s="136"/>
      <c r="L17" s="134">
        <v>0</v>
      </c>
      <c r="M17" s="140">
        <v>0</v>
      </c>
      <c r="N17" s="140">
        <v>325000</v>
      </c>
    </row>
    <row r="18" spans="2:14" ht="15" x14ac:dyDescent="0.2">
      <c r="B18" s="282"/>
      <c r="C18" s="283" t="s">
        <v>492</v>
      </c>
      <c r="D18" s="258"/>
      <c r="E18" s="258"/>
      <c r="F18" s="258"/>
      <c r="G18" s="258"/>
      <c r="H18" s="259"/>
      <c r="I18" s="130"/>
      <c r="J18" s="136"/>
      <c r="K18" s="136"/>
      <c r="L18" s="137">
        <v>0</v>
      </c>
      <c r="M18" s="138">
        <v>0</v>
      </c>
      <c r="N18" s="138">
        <v>325000</v>
      </c>
    </row>
    <row r="19" spans="2:14" ht="18.95" customHeight="1" x14ac:dyDescent="0.2">
      <c r="B19" s="267" t="s">
        <v>519</v>
      </c>
      <c r="C19" s="284" t="s">
        <v>534</v>
      </c>
      <c r="D19" s="284"/>
      <c r="E19" s="284"/>
      <c r="F19" s="284"/>
      <c r="G19" s="284"/>
      <c r="H19" s="284"/>
      <c r="I19" s="284"/>
      <c r="J19" s="133">
        <f>J22</f>
        <v>367000</v>
      </c>
      <c r="K19" s="133">
        <f>K22</f>
        <v>364000</v>
      </c>
      <c r="L19" s="134">
        <v>870000</v>
      </c>
      <c r="M19" s="140">
        <v>1220000</v>
      </c>
      <c r="N19" s="140">
        <v>1220000</v>
      </c>
    </row>
    <row r="20" spans="2:14" ht="17.25" customHeight="1" x14ac:dyDescent="0.2">
      <c r="B20" s="282"/>
      <c r="C20" s="269" t="s">
        <v>492</v>
      </c>
      <c r="D20" s="258"/>
      <c r="E20" s="258"/>
      <c r="F20" s="258"/>
      <c r="G20" s="258"/>
      <c r="H20" s="259"/>
      <c r="I20" s="142"/>
      <c r="J20" s="143"/>
      <c r="K20" s="143"/>
      <c r="L20" s="144">
        <v>870000</v>
      </c>
      <c r="M20" s="145">
        <v>1220000</v>
      </c>
      <c r="N20" s="145">
        <v>1220000</v>
      </c>
    </row>
    <row r="21" spans="2:14" ht="20.25" customHeight="1" x14ac:dyDescent="0.2">
      <c r="B21" s="267" t="s">
        <v>535</v>
      </c>
      <c r="C21" s="269" t="s">
        <v>536</v>
      </c>
      <c r="D21" s="258"/>
      <c r="E21" s="258"/>
      <c r="F21" s="258"/>
      <c r="G21" s="258"/>
      <c r="H21" s="259"/>
      <c r="I21" s="142"/>
      <c r="J21" s="143"/>
      <c r="K21" s="143"/>
      <c r="L21" s="146">
        <v>100000</v>
      </c>
      <c r="M21" s="147">
        <v>275000</v>
      </c>
      <c r="N21" s="147">
        <v>275000</v>
      </c>
    </row>
    <row r="22" spans="2:14" ht="18" customHeight="1" thickBot="1" x14ac:dyDescent="0.25">
      <c r="B22" s="268"/>
      <c r="C22" s="270" t="s">
        <v>492</v>
      </c>
      <c r="D22" s="271"/>
      <c r="E22" s="271"/>
      <c r="F22" s="271"/>
      <c r="G22" s="271"/>
      <c r="H22" s="271"/>
      <c r="I22" s="272"/>
      <c r="J22" s="148">
        <v>367000</v>
      </c>
      <c r="K22" s="148">
        <v>364000</v>
      </c>
      <c r="L22" s="144">
        <v>100000</v>
      </c>
      <c r="M22" s="145">
        <v>275000</v>
      </c>
      <c r="N22" s="145">
        <v>275000</v>
      </c>
    </row>
    <row r="23" spans="2:14" ht="18.95" customHeight="1" thickTop="1" thickBot="1" x14ac:dyDescent="0.25">
      <c r="B23" s="273" t="s">
        <v>537</v>
      </c>
      <c r="C23" s="274"/>
      <c r="D23" s="274"/>
      <c r="E23" s="274"/>
      <c r="F23" s="274"/>
      <c r="G23" s="274"/>
      <c r="H23" s="274"/>
      <c r="I23" s="275"/>
      <c r="J23" s="149" t="e">
        <f>#REF!+#REF!+J7+#REF!+J11+#REF!+#REF!+J19</f>
        <v>#REF!</v>
      </c>
      <c r="K23" s="149" t="e">
        <f>#REF!+#REF!+K7+#REF!+K11+#REF!+#REF!+K19</f>
        <v>#REF!</v>
      </c>
      <c r="L23" s="150">
        <f>SUM(L5+L7+L9+L11+L13+L15+L17+L19+L21)</f>
        <v>2870000</v>
      </c>
      <c r="M23" s="151">
        <f>SUM(M5+M7+M9+M11+M13+M15+M17+M19+M21)</f>
        <v>4880000</v>
      </c>
      <c r="N23" s="151">
        <f>SUM(N5+N7+N9+N11+N13+N15+N17+N19+N21)</f>
        <v>5790900</v>
      </c>
    </row>
    <row r="24" spans="2:14" ht="16.5" thickTop="1" thickBot="1" x14ac:dyDescent="0.25">
      <c r="B24" s="276" t="s">
        <v>538</v>
      </c>
      <c r="C24" s="277"/>
      <c r="D24" s="277"/>
      <c r="E24" s="277"/>
      <c r="F24" s="277"/>
      <c r="G24" s="277"/>
      <c r="H24" s="278"/>
      <c r="I24" s="152"/>
      <c r="J24" s="153"/>
      <c r="K24" s="153"/>
      <c r="L24" s="154"/>
      <c r="M24" s="155">
        <f>M23-L23</f>
        <v>2010000</v>
      </c>
      <c r="N24" s="155">
        <f>N23-M23</f>
        <v>910900</v>
      </c>
    </row>
    <row r="25" spans="2:14" ht="32.25" customHeight="1" thickTop="1" x14ac:dyDescent="0.2">
      <c r="B25" s="279" t="s">
        <v>539</v>
      </c>
      <c r="C25" s="280"/>
      <c r="D25" s="280"/>
      <c r="E25" s="280"/>
      <c r="F25" s="280"/>
      <c r="G25" s="280"/>
      <c r="H25" s="280"/>
      <c r="I25" s="156"/>
      <c r="J25" s="157" t="e">
        <f>investicije!J42+'kapitalne pomoći'!J23</f>
        <v>#REF!</v>
      </c>
      <c r="K25" s="158" t="e">
        <f>investicije!K42+'kapitalne pomoći'!K23</f>
        <v>#REF!</v>
      </c>
      <c r="L25" s="159">
        <f>investicije!L42+'kapitalne pomoći'!L23</f>
        <v>108911651.06</v>
      </c>
      <c r="M25" s="160">
        <v>103053145.06</v>
      </c>
      <c r="N25" s="160">
        <v>80140118.379999995</v>
      </c>
    </row>
    <row r="26" spans="2:14" ht="23.25" customHeight="1" x14ac:dyDescent="0.25">
      <c r="B26" s="161"/>
      <c r="C26" s="161"/>
      <c r="D26" s="161"/>
      <c r="E26" s="161"/>
      <c r="F26" s="161"/>
      <c r="G26" s="161"/>
      <c r="H26" s="161"/>
      <c r="I26" s="161"/>
      <c r="J26" s="162"/>
      <c r="K26" s="162"/>
      <c r="L26" s="116"/>
      <c r="M26" s="116"/>
    </row>
  </sheetData>
  <sheetProtection selectLockedCells="1" selectUnlockedCells="1"/>
  <mergeCells count="32">
    <mergeCell ref="B2:N2"/>
    <mergeCell ref="C4:I4"/>
    <mergeCell ref="B5:B6"/>
    <mergeCell ref="C5:I5"/>
    <mergeCell ref="C6:I6"/>
    <mergeCell ref="B7:B8"/>
    <mergeCell ref="C7:I7"/>
    <mergeCell ref="C8:I8"/>
    <mergeCell ref="B9:B10"/>
    <mergeCell ref="C9:I9"/>
    <mergeCell ref="C10:I10"/>
    <mergeCell ref="B11:B12"/>
    <mergeCell ref="C11:I11"/>
    <mergeCell ref="C12:I12"/>
    <mergeCell ref="B13:B14"/>
    <mergeCell ref="C13:H13"/>
    <mergeCell ref="C14:H14"/>
    <mergeCell ref="B15:B16"/>
    <mergeCell ref="C15:H15"/>
    <mergeCell ref="C16:H16"/>
    <mergeCell ref="B17:B18"/>
    <mergeCell ref="C17:H17"/>
    <mergeCell ref="C18:H18"/>
    <mergeCell ref="B19:B20"/>
    <mergeCell ref="C19:I19"/>
    <mergeCell ref="C20:H20"/>
    <mergeCell ref="B21:B22"/>
    <mergeCell ref="C21:H21"/>
    <mergeCell ref="C22:I22"/>
    <mergeCell ref="B23:I23"/>
    <mergeCell ref="B24:H24"/>
    <mergeCell ref="B25:H25"/>
  </mergeCells>
  <pageMargins left="0.15748031496062992" right="0.15748031496062992" top="0" bottom="0.19685039370078741" header="0.11811023622047245" footer="0.11811023622047245"/>
  <pageSetup paperSize="9" scale="9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zoomScale="90" zoomScaleNormal="90" workbookViewId="0">
      <selection activeCell="N46" sqref="N46"/>
    </sheetView>
  </sheetViews>
  <sheetFormatPr defaultRowHeight="12.75" x14ac:dyDescent="0.2"/>
  <cols>
    <col min="1" max="1" width="7.28515625" style="70" customWidth="1"/>
    <col min="2" max="2" width="8" style="70" customWidth="1"/>
    <col min="3" max="8" width="9.140625" style="70"/>
    <col min="9" max="9" width="15.140625" style="70" customWidth="1"/>
    <col min="10" max="11" width="24.7109375" style="70" hidden="1" customWidth="1"/>
    <col min="12" max="13" width="32.7109375" style="70" customWidth="1"/>
    <col min="14" max="14" width="37.140625" style="70" customWidth="1"/>
    <col min="15" max="15" width="9.140625" style="70" customWidth="1"/>
    <col min="16" max="16384" width="9.140625" style="70"/>
  </cols>
  <sheetData>
    <row r="1" spans="2:14" ht="12" customHeight="1" x14ac:dyDescent="0.25">
      <c r="B1" s="69"/>
      <c r="C1" s="69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2:14" ht="15" x14ac:dyDescent="0.25">
      <c r="B2" s="69"/>
      <c r="C2" s="69"/>
      <c r="D2" s="163" t="s">
        <v>540</v>
      </c>
      <c r="E2" s="163"/>
      <c r="F2" s="163"/>
      <c r="G2" s="163"/>
      <c r="H2" s="163"/>
      <c r="I2" s="69"/>
      <c r="J2" s="69"/>
      <c r="K2" s="69"/>
      <c r="L2" s="69"/>
      <c r="M2" s="69"/>
      <c r="N2" s="69"/>
    </row>
    <row r="3" spans="2:14" ht="14.25" x14ac:dyDescent="0.2">
      <c r="B3" s="164" t="s">
        <v>541</v>
      </c>
      <c r="C3" s="329" t="s">
        <v>481</v>
      </c>
      <c r="D3" s="330"/>
      <c r="E3" s="330"/>
      <c r="F3" s="330"/>
      <c r="G3" s="330"/>
      <c r="H3" s="330"/>
      <c r="I3" s="331"/>
      <c r="J3" s="165" t="s">
        <v>482</v>
      </c>
      <c r="K3" s="166" t="s">
        <v>483</v>
      </c>
      <c r="L3" s="335" t="s">
        <v>484</v>
      </c>
      <c r="M3" s="315" t="s">
        <v>485</v>
      </c>
      <c r="N3" s="315" t="s">
        <v>486</v>
      </c>
    </row>
    <row r="4" spans="2:14" ht="15" customHeight="1" thickBot="1" x14ac:dyDescent="0.25">
      <c r="B4" s="167" t="s">
        <v>542</v>
      </c>
      <c r="C4" s="395"/>
      <c r="D4" s="396"/>
      <c r="E4" s="396"/>
      <c r="F4" s="396"/>
      <c r="G4" s="396"/>
      <c r="H4" s="396"/>
      <c r="I4" s="397"/>
      <c r="J4" s="168">
        <v>2015</v>
      </c>
      <c r="K4" s="169">
        <v>2015</v>
      </c>
      <c r="L4" s="373"/>
      <c r="M4" s="316"/>
      <c r="N4" s="316"/>
    </row>
    <row r="5" spans="2:14" ht="12.75" customHeight="1" thickTop="1" x14ac:dyDescent="0.2">
      <c r="B5" s="398" t="s">
        <v>487</v>
      </c>
      <c r="C5" s="399" t="s">
        <v>543</v>
      </c>
      <c r="D5" s="400"/>
      <c r="E5" s="400"/>
      <c r="F5" s="400"/>
      <c r="G5" s="400"/>
      <c r="H5" s="400"/>
      <c r="I5" s="401"/>
      <c r="J5" s="402" t="e">
        <f>investicije!J8+investicije!J20+investicije!J21+investicije!J28+investicije!#REF!+investicije!#REF!+'kapitalne pomoći'!#REF!+'kapitalne pomoći'!#REF!</f>
        <v>#REF!</v>
      </c>
      <c r="K5" s="403" t="e">
        <f>investicije!K8+investicije!K15+investicije!K20+investicije!K21+investicije!K28+investicije!#REF!+investicije!#REF!+'kapitalne pomoći'!#REF!+'kapitalne pomoći'!N1</f>
        <v>#REF!</v>
      </c>
      <c r="L5" s="404">
        <v>40543539</v>
      </c>
      <c r="M5" s="352">
        <v>41870493</v>
      </c>
      <c r="N5" s="352">
        <v>28371986</v>
      </c>
    </row>
    <row r="6" spans="2:14" ht="14.25" customHeight="1" x14ac:dyDescent="0.2">
      <c r="B6" s="377"/>
      <c r="C6" s="381"/>
      <c r="D6" s="382"/>
      <c r="E6" s="382"/>
      <c r="F6" s="382"/>
      <c r="G6" s="382"/>
      <c r="H6" s="382"/>
      <c r="I6" s="383"/>
      <c r="J6" s="384"/>
      <c r="K6" s="385"/>
      <c r="L6" s="386"/>
      <c r="M6" s="337"/>
      <c r="N6" s="337"/>
    </row>
    <row r="7" spans="2:14" ht="12.75" customHeight="1" x14ac:dyDescent="0.2">
      <c r="B7" s="267" t="s">
        <v>495</v>
      </c>
      <c r="C7" s="378" t="s">
        <v>544</v>
      </c>
      <c r="D7" s="379"/>
      <c r="E7" s="379"/>
      <c r="F7" s="379"/>
      <c r="G7" s="379"/>
      <c r="H7" s="379"/>
      <c r="I7" s="380"/>
      <c r="J7" s="384" t="e">
        <f>investicije!J18+investicije!#REF!+investicije!J33+investicije!J38+investicije!J40+investicije!#REF!+investicije!#REF!+investicije!#REF!+'kapitalne pomoći'!#REF!+'kapitalne pomoći'!#REF!+'kapitalne pomoći'!J8+'kapitalne pomoći'!#REF!+'kapitalne pomoći'!J12+'kapitalne pomoći'!#REF!+'kapitalne pomoći'!J22</f>
        <v>#REF!</v>
      </c>
      <c r="K7" s="385" t="e">
        <f>investicije!#REF!+investicije!#REF!+investicije!K33+investicije!K38+investicije!K40+investicije!#REF!+'kapitalne pomoći'!#REF!+'kapitalne pomoći'!#REF!+'kapitalne pomoći'!K8+'kapitalne pomoći'!#REF!+'kapitalne pomoći'!K12+'kapitalne pomoći'!K22+'kapitalne pomoći'!#REF!</f>
        <v>#REF!</v>
      </c>
      <c r="L7" s="386">
        <v>40463607</v>
      </c>
      <c r="M7" s="337">
        <v>36035942</v>
      </c>
      <c r="N7" s="337">
        <v>31176000</v>
      </c>
    </row>
    <row r="8" spans="2:14" ht="15" customHeight="1" x14ac:dyDescent="0.2">
      <c r="B8" s="289"/>
      <c r="C8" s="387"/>
      <c r="D8" s="388"/>
      <c r="E8" s="388"/>
      <c r="F8" s="388"/>
      <c r="G8" s="388"/>
      <c r="H8" s="388"/>
      <c r="I8" s="389"/>
      <c r="J8" s="384"/>
      <c r="K8" s="385"/>
      <c r="L8" s="386"/>
      <c r="M8" s="337"/>
      <c r="N8" s="337"/>
    </row>
    <row r="9" spans="2:14" ht="6.75" hidden="1" customHeight="1" x14ac:dyDescent="0.2">
      <c r="B9" s="377"/>
      <c r="C9" s="381"/>
      <c r="D9" s="382"/>
      <c r="E9" s="382"/>
      <c r="F9" s="382"/>
      <c r="G9" s="382"/>
      <c r="H9" s="382"/>
      <c r="I9" s="383"/>
      <c r="J9" s="384"/>
      <c r="K9" s="385"/>
      <c r="L9" s="386"/>
      <c r="M9" s="337"/>
      <c r="N9" s="337"/>
    </row>
    <row r="10" spans="2:14" ht="12.75" customHeight="1" x14ac:dyDescent="0.2">
      <c r="B10" s="267" t="s">
        <v>498</v>
      </c>
      <c r="C10" s="378" t="s">
        <v>545</v>
      </c>
      <c r="D10" s="379"/>
      <c r="E10" s="379"/>
      <c r="F10" s="379"/>
      <c r="G10" s="379"/>
      <c r="H10" s="379"/>
      <c r="I10" s="380"/>
      <c r="J10" s="390" t="e">
        <f>'kapitalne pomoći'!#REF!</f>
        <v>#REF!</v>
      </c>
      <c r="K10" s="392" t="e">
        <f>investicije!#REF!+'kapitalne pomoći'!#REF!</f>
        <v>#REF!</v>
      </c>
      <c r="L10" s="375">
        <v>14998788</v>
      </c>
      <c r="M10" s="374">
        <v>13010170</v>
      </c>
      <c r="N10" s="374">
        <v>8472492</v>
      </c>
    </row>
    <row r="11" spans="2:14" ht="15.75" customHeight="1" x14ac:dyDescent="0.2">
      <c r="B11" s="289"/>
      <c r="C11" s="387"/>
      <c r="D11" s="388"/>
      <c r="E11" s="388"/>
      <c r="F11" s="388"/>
      <c r="G11" s="388"/>
      <c r="H11" s="388"/>
      <c r="I11" s="389"/>
      <c r="J11" s="391"/>
      <c r="K11" s="393"/>
      <c r="L11" s="376"/>
      <c r="M11" s="374"/>
      <c r="N11" s="374"/>
    </row>
    <row r="12" spans="2:14" ht="18.75" hidden="1" customHeight="1" x14ac:dyDescent="0.2">
      <c r="B12" s="289"/>
      <c r="C12" s="387"/>
      <c r="D12" s="388"/>
      <c r="E12" s="388"/>
      <c r="F12" s="388"/>
      <c r="G12" s="388"/>
      <c r="H12" s="388"/>
      <c r="I12" s="389"/>
      <c r="J12" s="171"/>
      <c r="K12" s="141"/>
      <c r="L12" s="375"/>
      <c r="M12" s="374"/>
      <c r="N12" s="374"/>
    </row>
    <row r="13" spans="2:14" ht="21" hidden="1" customHeight="1" x14ac:dyDescent="0.2">
      <c r="B13" s="377"/>
      <c r="C13" s="381"/>
      <c r="D13" s="382"/>
      <c r="E13" s="382"/>
      <c r="F13" s="382"/>
      <c r="G13" s="382"/>
      <c r="H13" s="382"/>
      <c r="I13" s="383"/>
      <c r="J13" s="171"/>
      <c r="K13" s="170"/>
      <c r="L13" s="376"/>
      <c r="M13" s="374"/>
      <c r="N13" s="374"/>
    </row>
    <row r="14" spans="2:14" ht="12.75" customHeight="1" x14ac:dyDescent="0.2">
      <c r="B14" s="267" t="s">
        <v>504</v>
      </c>
      <c r="C14" s="378" t="s">
        <v>546</v>
      </c>
      <c r="D14" s="379"/>
      <c r="E14" s="379"/>
      <c r="F14" s="379"/>
      <c r="G14" s="379"/>
      <c r="H14" s="379"/>
      <c r="I14" s="380"/>
      <c r="J14" s="384" t="e">
        <f>investicije!#REF!+investicije!#REF!+investicije!#REF!+investicije!#REF!+investicije!#REF!+investicije!#REF!+'kapitalne pomoći'!#REF!</f>
        <v>#REF!</v>
      </c>
      <c r="K14" s="385" t="e">
        <f>investicije!#REF!+'kapitalne pomoći'!#REF!</f>
        <v>#REF!</v>
      </c>
      <c r="L14" s="386">
        <v>12859717.060000001</v>
      </c>
      <c r="M14" s="337">
        <v>12090540.060000001</v>
      </c>
      <c r="N14" s="337">
        <v>12104640.380000001</v>
      </c>
    </row>
    <row r="15" spans="2:14" ht="12.75" customHeight="1" x14ac:dyDescent="0.2">
      <c r="B15" s="377"/>
      <c r="C15" s="381"/>
      <c r="D15" s="382"/>
      <c r="E15" s="382"/>
      <c r="F15" s="382"/>
      <c r="G15" s="382"/>
      <c r="H15" s="382"/>
      <c r="I15" s="383"/>
      <c r="J15" s="384"/>
      <c r="K15" s="385"/>
      <c r="L15" s="386"/>
      <c r="M15" s="337"/>
      <c r="N15" s="337"/>
    </row>
    <row r="16" spans="2:14" ht="23.25" customHeight="1" thickBot="1" x14ac:dyDescent="0.25">
      <c r="B16" s="172" t="s">
        <v>507</v>
      </c>
      <c r="C16" s="363" t="s">
        <v>547</v>
      </c>
      <c r="D16" s="364"/>
      <c r="E16" s="364"/>
      <c r="F16" s="364"/>
      <c r="G16" s="364"/>
      <c r="H16" s="364"/>
      <c r="I16" s="365"/>
      <c r="J16" s="173"/>
      <c r="K16" s="174"/>
      <c r="L16" s="175">
        <v>46000</v>
      </c>
      <c r="M16" s="176">
        <v>46000</v>
      </c>
      <c r="N16" s="176">
        <v>15000</v>
      </c>
    </row>
    <row r="17" spans="2:14" ht="24.75" customHeight="1" thickTop="1" x14ac:dyDescent="0.2">
      <c r="B17" s="366" t="s">
        <v>548</v>
      </c>
      <c r="C17" s="367"/>
      <c r="D17" s="367"/>
      <c r="E17" s="367"/>
      <c r="F17" s="367"/>
      <c r="G17" s="367"/>
      <c r="H17" s="367"/>
      <c r="I17" s="368"/>
      <c r="J17" s="177" t="e">
        <f>J5+J7+J10+J14+#REF!+#REF!</f>
        <v>#REF!</v>
      </c>
      <c r="K17" s="177" t="e">
        <f>K5+K7+K10+K14+#REF!+#REF!</f>
        <v>#REF!</v>
      </c>
      <c r="L17" s="178">
        <f>SUM(L5:L16)</f>
        <v>108911651.06</v>
      </c>
      <c r="M17" s="179">
        <f>SUM(M5:M16)</f>
        <v>103053145.06</v>
      </c>
      <c r="N17" s="179">
        <f>SUM(N5:N16)</f>
        <v>80140118.379999995</v>
      </c>
    </row>
    <row r="18" spans="2:14" ht="9.75" customHeight="1" x14ac:dyDescent="0.25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</row>
    <row r="19" spans="2:14" ht="12.75" hidden="1" customHeight="1" x14ac:dyDescent="0.25"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</row>
    <row r="20" spans="2:14" ht="2.25" hidden="1" customHeight="1" x14ac:dyDescent="0.25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</row>
    <row r="21" spans="2:14" ht="12.75" hidden="1" customHeight="1" x14ac:dyDescent="0.25">
      <c r="B21" s="180"/>
      <c r="C21" s="180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</row>
    <row r="22" spans="2:14" ht="5.25" hidden="1" customHeight="1" x14ac:dyDescent="0.25">
      <c r="B22" s="180"/>
      <c r="C22" s="180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</row>
    <row r="23" spans="2:14" ht="15" x14ac:dyDescent="0.25"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</row>
    <row r="24" spans="2:14" ht="14.25" customHeight="1" x14ac:dyDescent="0.2">
      <c r="B24" s="164" t="s">
        <v>541</v>
      </c>
      <c r="C24" s="329" t="s">
        <v>481</v>
      </c>
      <c r="D24" s="330"/>
      <c r="E24" s="330"/>
      <c r="F24" s="330"/>
      <c r="G24" s="330"/>
      <c r="H24" s="330"/>
      <c r="I24" s="331"/>
      <c r="J24" s="165" t="s">
        <v>526</v>
      </c>
      <c r="K24" s="166" t="s">
        <v>483</v>
      </c>
      <c r="L24" s="335" t="s">
        <v>484</v>
      </c>
      <c r="M24" s="315" t="s">
        <v>485</v>
      </c>
      <c r="N24" s="315" t="s">
        <v>486</v>
      </c>
    </row>
    <row r="25" spans="2:14" ht="15" customHeight="1" thickBot="1" x14ac:dyDescent="0.25">
      <c r="B25" s="167" t="s">
        <v>542</v>
      </c>
      <c r="C25" s="370"/>
      <c r="D25" s="371"/>
      <c r="E25" s="371"/>
      <c r="F25" s="371"/>
      <c r="G25" s="371"/>
      <c r="H25" s="371"/>
      <c r="I25" s="372"/>
      <c r="J25" s="165">
        <v>2015</v>
      </c>
      <c r="K25" s="169">
        <v>2015</v>
      </c>
      <c r="L25" s="373"/>
      <c r="M25" s="316"/>
      <c r="N25" s="316"/>
    </row>
    <row r="26" spans="2:14" ht="12.75" customHeight="1" thickTop="1" x14ac:dyDescent="0.2">
      <c r="B26" s="357" t="s">
        <v>487</v>
      </c>
      <c r="C26" s="358" t="s">
        <v>549</v>
      </c>
      <c r="D26" s="359"/>
      <c r="E26" s="359"/>
      <c r="F26" s="359"/>
      <c r="G26" s="359"/>
      <c r="H26" s="359"/>
      <c r="I26" s="360"/>
      <c r="J26" s="361">
        <f>investicije!J7+investicije!J14</f>
        <v>5116504</v>
      </c>
      <c r="K26" s="361">
        <f>investicije!K7+investicije!K14</f>
        <v>6415250</v>
      </c>
      <c r="L26" s="362">
        <v>56632058</v>
      </c>
      <c r="M26" s="352">
        <v>50936552</v>
      </c>
      <c r="N26" s="352">
        <v>36011396.25</v>
      </c>
    </row>
    <row r="27" spans="2:14" ht="12" customHeight="1" x14ac:dyDescent="0.2">
      <c r="B27" s="296"/>
      <c r="C27" s="339"/>
      <c r="D27" s="340"/>
      <c r="E27" s="340"/>
      <c r="F27" s="340"/>
      <c r="G27" s="340"/>
      <c r="H27" s="340"/>
      <c r="I27" s="341"/>
      <c r="J27" s="343"/>
      <c r="K27" s="343"/>
      <c r="L27" s="345"/>
      <c r="M27" s="338"/>
      <c r="N27" s="338"/>
    </row>
    <row r="28" spans="2:14" ht="12.75" customHeight="1" x14ac:dyDescent="0.2">
      <c r="B28" s="296" t="s">
        <v>495</v>
      </c>
      <c r="C28" s="321" t="s">
        <v>550</v>
      </c>
      <c r="D28" s="322"/>
      <c r="E28" s="322"/>
      <c r="F28" s="322"/>
      <c r="G28" s="322"/>
      <c r="H28" s="322"/>
      <c r="I28" s="323"/>
      <c r="J28" s="342" t="e">
        <f>investicije!J19+investicije!J25+investicije!#REF!+investicije!#REF!+investicije!J30+investicije!#REF!+investicije!#REF!</f>
        <v>#REF!</v>
      </c>
      <c r="K28" s="342" t="e">
        <f>investicije!K19+investicije!K25+investicije!#REF!+investicije!#REF!+investicije!K30+investicije!#REF!+investicije!#REF!</f>
        <v>#REF!</v>
      </c>
      <c r="L28" s="344">
        <v>30594447</v>
      </c>
      <c r="M28" s="337">
        <v>31111447</v>
      </c>
      <c r="N28" s="337">
        <v>23469492</v>
      </c>
    </row>
    <row r="29" spans="2:14" ht="12.75" customHeight="1" x14ac:dyDescent="0.2">
      <c r="B29" s="296"/>
      <c r="C29" s="346"/>
      <c r="D29" s="347"/>
      <c r="E29" s="347"/>
      <c r="F29" s="347"/>
      <c r="G29" s="347"/>
      <c r="H29" s="347"/>
      <c r="I29" s="348"/>
      <c r="J29" s="353"/>
      <c r="K29" s="353"/>
      <c r="L29" s="355"/>
      <c r="M29" s="356"/>
      <c r="N29" s="356"/>
    </row>
    <row r="30" spans="2:14" ht="7.5" customHeight="1" x14ac:dyDescent="0.2">
      <c r="B30" s="296"/>
      <c r="C30" s="339"/>
      <c r="D30" s="340"/>
      <c r="E30" s="340"/>
      <c r="F30" s="340"/>
      <c r="G30" s="340"/>
      <c r="H30" s="340"/>
      <c r="I30" s="341"/>
      <c r="J30" s="354"/>
      <c r="K30" s="354"/>
      <c r="L30" s="351"/>
      <c r="M30" s="356"/>
      <c r="N30" s="356"/>
    </row>
    <row r="31" spans="2:14" ht="21.75" customHeight="1" x14ac:dyDescent="0.2">
      <c r="B31" s="296" t="s">
        <v>498</v>
      </c>
      <c r="C31" s="321" t="s">
        <v>551</v>
      </c>
      <c r="D31" s="322"/>
      <c r="E31" s="322"/>
      <c r="F31" s="322"/>
      <c r="G31" s="322"/>
      <c r="H31" s="322"/>
      <c r="I31" s="323"/>
      <c r="J31" s="342" t="e">
        <f>investicije!J32+investicije!J35+investicije!#REF!</f>
        <v>#REF!</v>
      </c>
      <c r="K31" s="342" t="e">
        <f>investicije!K32+investicije!K35</f>
        <v>#REF!</v>
      </c>
      <c r="L31" s="344">
        <v>15976771.060000001</v>
      </c>
      <c r="M31" s="337">
        <v>15066771.060000001</v>
      </c>
      <c r="N31" s="337">
        <v>14540389.130000001</v>
      </c>
    </row>
    <row r="32" spans="2:14" ht="19.5" hidden="1" customHeight="1" x14ac:dyDescent="0.2">
      <c r="B32" s="296"/>
      <c r="C32" s="346"/>
      <c r="D32" s="347"/>
      <c r="E32" s="347"/>
      <c r="F32" s="347"/>
      <c r="G32" s="347"/>
      <c r="H32" s="347"/>
      <c r="I32" s="348"/>
      <c r="J32" s="349"/>
      <c r="K32" s="349"/>
      <c r="L32" s="350"/>
      <c r="M32" s="338"/>
      <c r="N32" s="338"/>
    </row>
    <row r="33" spans="2:14" ht="23.25" hidden="1" customHeight="1" x14ac:dyDescent="0.2">
      <c r="B33" s="296"/>
      <c r="C33" s="346"/>
      <c r="D33" s="347"/>
      <c r="E33" s="347"/>
      <c r="F33" s="347"/>
      <c r="G33" s="347"/>
      <c r="H33" s="347"/>
      <c r="I33" s="348"/>
      <c r="J33" s="182"/>
      <c r="K33" s="184"/>
      <c r="L33" s="351"/>
      <c r="M33" s="338"/>
      <c r="N33" s="338"/>
    </row>
    <row r="34" spans="2:14" ht="1.5" hidden="1" customHeight="1" x14ac:dyDescent="0.2">
      <c r="B34" s="296"/>
      <c r="C34" s="339"/>
      <c r="D34" s="340"/>
      <c r="E34" s="340"/>
      <c r="F34" s="340"/>
      <c r="G34" s="340"/>
      <c r="H34" s="340"/>
      <c r="I34" s="341"/>
      <c r="J34" s="181"/>
      <c r="K34" s="185"/>
      <c r="L34" s="186"/>
      <c r="M34" s="338"/>
      <c r="N34" s="338"/>
    </row>
    <row r="35" spans="2:14" ht="12.75" customHeight="1" x14ac:dyDescent="0.2">
      <c r="B35" s="296" t="s">
        <v>504</v>
      </c>
      <c r="C35" s="321" t="s">
        <v>552</v>
      </c>
      <c r="D35" s="322"/>
      <c r="E35" s="322"/>
      <c r="F35" s="322"/>
      <c r="G35" s="322"/>
      <c r="H35" s="322"/>
      <c r="I35" s="323"/>
      <c r="J35" s="342" t="e">
        <f>investicije!J39+investicije!#REF!</f>
        <v>#REF!</v>
      </c>
      <c r="K35" s="342" t="e">
        <f>investicije!K39+investicije!#REF!+investicije!#REF!</f>
        <v>#REF!</v>
      </c>
      <c r="L35" s="344">
        <v>1872875</v>
      </c>
      <c r="M35" s="337">
        <v>822875</v>
      </c>
      <c r="N35" s="337">
        <v>126000</v>
      </c>
    </row>
    <row r="36" spans="2:14" ht="8.25" customHeight="1" x14ac:dyDescent="0.2">
      <c r="B36" s="296"/>
      <c r="C36" s="339"/>
      <c r="D36" s="340"/>
      <c r="E36" s="340"/>
      <c r="F36" s="340"/>
      <c r="G36" s="340"/>
      <c r="H36" s="340"/>
      <c r="I36" s="341"/>
      <c r="J36" s="343"/>
      <c r="K36" s="343"/>
      <c r="L36" s="345"/>
      <c r="M36" s="338"/>
      <c r="N36" s="338"/>
    </row>
    <row r="37" spans="2:14" ht="24.75" customHeight="1" x14ac:dyDescent="0.2">
      <c r="B37" s="139" t="s">
        <v>507</v>
      </c>
      <c r="C37" s="321" t="s">
        <v>553</v>
      </c>
      <c r="D37" s="322"/>
      <c r="E37" s="322"/>
      <c r="F37" s="322"/>
      <c r="G37" s="322"/>
      <c r="H37" s="322"/>
      <c r="I37" s="323"/>
      <c r="J37" s="182"/>
      <c r="K37" s="182"/>
      <c r="L37" s="186">
        <v>919000</v>
      </c>
      <c r="M37" s="187">
        <v>189000</v>
      </c>
      <c r="N37" s="187">
        <v>155000</v>
      </c>
    </row>
    <row r="38" spans="2:14" ht="25.5" customHeight="1" thickBot="1" x14ac:dyDescent="0.25">
      <c r="B38" s="172" t="s">
        <v>510</v>
      </c>
      <c r="C38" s="324" t="s">
        <v>554</v>
      </c>
      <c r="D38" s="325"/>
      <c r="E38" s="325"/>
      <c r="F38" s="325"/>
      <c r="G38" s="325"/>
      <c r="H38" s="325"/>
      <c r="I38" s="326"/>
      <c r="J38" s="188"/>
      <c r="K38" s="188"/>
      <c r="L38" s="189">
        <v>46500</v>
      </c>
      <c r="M38" s="176">
        <v>46500</v>
      </c>
      <c r="N38" s="176">
        <v>46941</v>
      </c>
    </row>
    <row r="39" spans="2:14" ht="15" hidden="1" customHeight="1" x14ac:dyDescent="0.2">
      <c r="B39" s="190"/>
      <c r="C39" s="327"/>
      <c r="D39" s="327"/>
      <c r="E39" s="327"/>
      <c r="F39" s="327"/>
      <c r="G39" s="327"/>
      <c r="H39" s="327"/>
      <c r="I39" s="327"/>
      <c r="J39" s="191"/>
      <c r="K39" s="184"/>
      <c r="L39" s="183"/>
      <c r="M39" s="192"/>
      <c r="N39" s="192"/>
    </row>
    <row r="40" spans="2:14" ht="23.25" customHeight="1" thickTop="1" x14ac:dyDescent="0.2">
      <c r="B40" s="328" t="s">
        <v>523</v>
      </c>
      <c r="C40" s="328"/>
      <c r="D40" s="328"/>
      <c r="E40" s="328"/>
      <c r="F40" s="328"/>
      <c r="G40" s="328"/>
      <c r="H40" s="328"/>
      <c r="I40" s="328"/>
      <c r="J40" s="193" t="e">
        <f>J26+J28+J31+J35+#REF!+J39</f>
        <v>#REF!</v>
      </c>
      <c r="K40" s="193" t="e">
        <f>K26+K28+K31+K35+#REF!+K39</f>
        <v>#REF!</v>
      </c>
      <c r="L40" s="194">
        <f>SUM(L26:L38)</f>
        <v>106041651.06</v>
      </c>
      <c r="M40" s="195">
        <f>SUM(M26:M38)</f>
        <v>98173145.060000002</v>
      </c>
      <c r="N40" s="195">
        <f>SUM(N26:N38)</f>
        <v>74349218.379999995</v>
      </c>
    </row>
    <row r="41" spans="2:14" ht="8.25" customHeight="1" x14ac:dyDescent="0.2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96"/>
      <c r="M41" s="196"/>
      <c r="N41" s="180"/>
    </row>
    <row r="42" spans="2:14" ht="15" x14ac:dyDescent="0.2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2:14" ht="14.25" customHeight="1" x14ac:dyDescent="0.2">
      <c r="B43" s="164" t="s">
        <v>541</v>
      </c>
      <c r="C43" s="329" t="s">
        <v>481</v>
      </c>
      <c r="D43" s="330"/>
      <c r="E43" s="330"/>
      <c r="F43" s="330"/>
      <c r="G43" s="330"/>
      <c r="H43" s="330"/>
      <c r="I43" s="331"/>
      <c r="J43" s="165" t="s">
        <v>526</v>
      </c>
      <c r="K43" s="166" t="s">
        <v>483</v>
      </c>
      <c r="L43" s="335" t="s">
        <v>484</v>
      </c>
      <c r="M43" s="315" t="s">
        <v>485</v>
      </c>
      <c r="N43" s="315" t="s">
        <v>486</v>
      </c>
    </row>
    <row r="44" spans="2:14" ht="15" customHeight="1" thickBot="1" x14ac:dyDescent="0.25">
      <c r="B44" s="167" t="s">
        <v>542</v>
      </c>
      <c r="C44" s="332"/>
      <c r="D44" s="333"/>
      <c r="E44" s="333"/>
      <c r="F44" s="333"/>
      <c r="G44" s="333"/>
      <c r="H44" s="333"/>
      <c r="I44" s="334"/>
      <c r="J44" s="165">
        <v>2015</v>
      </c>
      <c r="K44" s="169">
        <v>2015</v>
      </c>
      <c r="L44" s="336"/>
      <c r="M44" s="316"/>
      <c r="N44" s="316"/>
    </row>
    <row r="45" spans="2:14" ht="23.25" customHeight="1" thickTop="1" x14ac:dyDescent="0.2">
      <c r="B45" s="197" t="s">
        <v>487</v>
      </c>
      <c r="C45" s="317" t="s">
        <v>555</v>
      </c>
      <c r="D45" s="317"/>
      <c r="E45" s="317"/>
      <c r="F45" s="317"/>
      <c r="G45" s="317"/>
      <c r="H45" s="317"/>
      <c r="I45" s="317"/>
      <c r="J45" s="198" t="e">
        <f>'kapitalne pomoći'!#REF!</f>
        <v>#REF!</v>
      </c>
      <c r="K45" s="199" t="e">
        <f>'kapitalne pomoći'!#REF!</f>
        <v>#REF!</v>
      </c>
      <c r="L45" s="200">
        <v>1600000</v>
      </c>
      <c r="M45" s="201">
        <v>1600000</v>
      </c>
      <c r="N45" s="201">
        <v>410000</v>
      </c>
    </row>
    <row r="46" spans="2:14" ht="22.5" customHeight="1" x14ac:dyDescent="0.2">
      <c r="B46" s="202" t="s">
        <v>495</v>
      </c>
      <c r="C46" s="318" t="s">
        <v>556</v>
      </c>
      <c r="D46" s="319"/>
      <c r="E46" s="319"/>
      <c r="F46" s="319"/>
      <c r="G46" s="319"/>
      <c r="H46" s="319"/>
      <c r="I46" s="320"/>
      <c r="J46" s="203"/>
      <c r="K46" s="204"/>
      <c r="L46" s="205">
        <v>0</v>
      </c>
      <c r="M46" s="206">
        <v>100000</v>
      </c>
      <c r="N46" s="206">
        <v>100000</v>
      </c>
    </row>
    <row r="47" spans="2:14" ht="9" customHeight="1" x14ac:dyDescent="0.2">
      <c r="B47" s="303" t="s">
        <v>498</v>
      </c>
      <c r="C47" s="302" t="s">
        <v>557</v>
      </c>
      <c r="D47" s="302"/>
      <c r="E47" s="302"/>
      <c r="F47" s="302"/>
      <c r="G47" s="302"/>
      <c r="H47" s="302"/>
      <c r="I47" s="302"/>
      <c r="J47" s="307" t="e">
        <f>'kapitalne pomoći'!$J$7</f>
        <v>#REF!</v>
      </c>
      <c r="K47" s="309" t="e">
        <f>'kapitalne pomoći'!K7</f>
        <v>#REF!</v>
      </c>
      <c r="L47" s="297">
        <v>870000</v>
      </c>
      <c r="M47" s="299">
        <v>1220000</v>
      </c>
      <c r="N47" s="299">
        <v>1220000</v>
      </c>
    </row>
    <row r="48" spans="2:14" ht="10.5" customHeight="1" x14ac:dyDescent="0.2">
      <c r="B48" s="303"/>
      <c r="C48" s="302"/>
      <c r="D48" s="302"/>
      <c r="E48" s="302"/>
      <c r="F48" s="302"/>
      <c r="G48" s="302"/>
      <c r="H48" s="302"/>
      <c r="I48" s="302"/>
      <c r="J48" s="307"/>
      <c r="K48" s="309"/>
      <c r="L48" s="297"/>
      <c r="M48" s="299"/>
      <c r="N48" s="299"/>
    </row>
    <row r="49" spans="2:14" ht="6.75" customHeight="1" x14ac:dyDescent="0.2">
      <c r="B49" s="303"/>
      <c r="C49" s="302"/>
      <c r="D49" s="302"/>
      <c r="E49" s="302"/>
      <c r="F49" s="302"/>
      <c r="G49" s="302"/>
      <c r="H49" s="302"/>
      <c r="I49" s="302"/>
      <c r="J49" s="307"/>
      <c r="K49" s="309"/>
      <c r="L49" s="297"/>
      <c r="M49" s="299"/>
      <c r="N49" s="299"/>
    </row>
    <row r="50" spans="2:14" ht="22.9" customHeight="1" x14ac:dyDescent="0.2">
      <c r="B50" s="207" t="s">
        <v>504</v>
      </c>
      <c r="C50" s="311" t="s">
        <v>552</v>
      </c>
      <c r="D50" s="312"/>
      <c r="E50" s="312"/>
      <c r="F50" s="312"/>
      <c r="G50" s="312"/>
      <c r="H50" s="312"/>
      <c r="I50" s="313"/>
      <c r="J50" s="208"/>
      <c r="K50" s="209"/>
      <c r="L50" s="210">
        <v>0</v>
      </c>
      <c r="M50" s="211">
        <v>1050000</v>
      </c>
      <c r="N50" s="211">
        <v>605900</v>
      </c>
    </row>
    <row r="51" spans="2:14" ht="22.9" customHeight="1" x14ac:dyDescent="0.2">
      <c r="B51" s="207" t="s">
        <v>507</v>
      </c>
      <c r="C51" s="311" t="s">
        <v>558</v>
      </c>
      <c r="D51" s="312"/>
      <c r="E51" s="312"/>
      <c r="F51" s="312"/>
      <c r="G51" s="312"/>
      <c r="H51" s="312"/>
      <c r="I51" s="313"/>
      <c r="J51" s="208"/>
      <c r="K51" s="209"/>
      <c r="L51" s="210">
        <v>0</v>
      </c>
      <c r="M51" s="211">
        <v>0</v>
      </c>
      <c r="N51" s="211">
        <v>150000</v>
      </c>
    </row>
    <row r="52" spans="2:14" ht="22.9" customHeight="1" x14ac:dyDescent="0.2">
      <c r="B52" s="207" t="s">
        <v>510</v>
      </c>
      <c r="C52" s="311" t="s">
        <v>559</v>
      </c>
      <c r="D52" s="312"/>
      <c r="E52" s="312"/>
      <c r="F52" s="312"/>
      <c r="G52" s="312"/>
      <c r="H52" s="312"/>
      <c r="I52" s="313"/>
      <c r="J52" s="208"/>
      <c r="K52" s="209"/>
      <c r="L52" s="210">
        <v>0</v>
      </c>
      <c r="M52" s="211">
        <v>0</v>
      </c>
      <c r="N52" s="211">
        <v>325000</v>
      </c>
    </row>
    <row r="53" spans="2:14" ht="22.9" customHeight="1" x14ac:dyDescent="0.2">
      <c r="B53" s="207" t="s">
        <v>514</v>
      </c>
      <c r="C53" s="311" t="s">
        <v>560</v>
      </c>
      <c r="D53" s="312"/>
      <c r="E53" s="312"/>
      <c r="F53" s="312"/>
      <c r="G53" s="312"/>
      <c r="H53" s="312"/>
      <c r="I53" s="313"/>
      <c r="J53" s="208"/>
      <c r="K53" s="209"/>
      <c r="L53" s="210">
        <v>0</v>
      </c>
      <c r="M53" s="211">
        <v>135000</v>
      </c>
      <c r="N53" s="211">
        <v>135000</v>
      </c>
    </row>
    <row r="54" spans="2:14" ht="25.5" customHeight="1" x14ac:dyDescent="0.2">
      <c r="B54" s="303" t="s">
        <v>519</v>
      </c>
      <c r="C54" s="302" t="s">
        <v>561</v>
      </c>
      <c r="D54" s="302"/>
      <c r="E54" s="302"/>
      <c r="F54" s="302"/>
      <c r="G54" s="302"/>
      <c r="H54" s="302"/>
      <c r="I54" s="302"/>
      <c r="J54" s="208" t="e">
        <f>'kapitalne pomoći'!$J$11</f>
        <v>#REF!</v>
      </c>
      <c r="K54" s="209" t="e">
        <f>'kapitalne pomoći'!$J$11</f>
        <v>#REF!</v>
      </c>
      <c r="L54" s="297">
        <v>300000</v>
      </c>
      <c r="M54" s="299">
        <v>500000</v>
      </c>
      <c r="N54" s="299">
        <v>2570000</v>
      </c>
    </row>
    <row r="55" spans="2:14" ht="10.5" hidden="1" customHeight="1" x14ac:dyDescent="0.2">
      <c r="B55" s="303"/>
      <c r="C55" s="302"/>
      <c r="D55" s="302"/>
      <c r="E55" s="302"/>
      <c r="F55" s="302"/>
      <c r="G55" s="302"/>
      <c r="H55" s="302"/>
      <c r="I55" s="302"/>
      <c r="J55" s="208"/>
      <c r="K55" s="212"/>
      <c r="L55" s="314"/>
      <c r="M55" s="299"/>
      <c r="N55" s="299"/>
    </row>
    <row r="56" spans="2:14" ht="11.25" hidden="1" customHeight="1" x14ac:dyDescent="0.2">
      <c r="B56" s="303"/>
      <c r="C56" s="302"/>
      <c r="D56" s="302"/>
      <c r="E56" s="302"/>
      <c r="F56" s="302"/>
      <c r="G56" s="302"/>
      <c r="H56" s="302"/>
      <c r="I56" s="302"/>
      <c r="J56" s="208"/>
      <c r="K56" s="212"/>
      <c r="L56" s="314"/>
      <c r="M56" s="299"/>
      <c r="N56" s="299"/>
    </row>
    <row r="57" spans="2:14" ht="12.75" hidden="1" customHeight="1" x14ac:dyDescent="0.2">
      <c r="B57" s="303"/>
      <c r="C57" s="302"/>
      <c r="D57" s="302"/>
      <c r="E57" s="302"/>
      <c r="F57" s="302"/>
      <c r="G57" s="302"/>
      <c r="H57" s="302"/>
      <c r="I57" s="302"/>
      <c r="J57" s="208" t="e">
        <f>'kapitalne pomoći'!#REF!</f>
        <v>#REF!</v>
      </c>
      <c r="K57" s="212"/>
      <c r="L57" s="214"/>
      <c r="M57" s="299"/>
      <c r="N57" s="299"/>
    </row>
    <row r="58" spans="2:14" ht="12.75" hidden="1" customHeight="1" x14ac:dyDescent="0.2">
      <c r="B58" s="207"/>
      <c r="C58" s="302"/>
      <c r="D58" s="302"/>
      <c r="E58" s="302"/>
      <c r="F58" s="302"/>
      <c r="G58" s="302"/>
      <c r="H58" s="302"/>
      <c r="I58" s="302"/>
      <c r="J58" s="208"/>
      <c r="K58" s="215"/>
      <c r="L58" s="213"/>
      <c r="M58" s="211"/>
      <c r="N58" s="211"/>
    </row>
    <row r="59" spans="2:14" ht="11.25" hidden="1" customHeight="1" x14ac:dyDescent="0.2">
      <c r="B59" s="207"/>
      <c r="C59" s="302"/>
      <c r="D59" s="302"/>
      <c r="E59" s="302"/>
      <c r="F59" s="302"/>
      <c r="G59" s="302"/>
      <c r="H59" s="302"/>
      <c r="I59" s="302"/>
      <c r="J59" s="208"/>
      <c r="K59" s="215"/>
      <c r="L59" s="216"/>
      <c r="M59" s="211"/>
      <c r="N59" s="211"/>
    </row>
    <row r="60" spans="2:14" ht="12.75" customHeight="1" x14ac:dyDescent="0.2">
      <c r="B60" s="303" t="s">
        <v>535</v>
      </c>
      <c r="C60" s="305" t="s">
        <v>562</v>
      </c>
      <c r="D60" s="305"/>
      <c r="E60" s="305"/>
      <c r="F60" s="305"/>
      <c r="G60" s="305"/>
      <c r="H60" s="305"/>
      <c r="I60" s="305"/>
      <c r="J60" s="307">
        <f>'kapitalne pomoći'!$J$19</f>
        <v>367000</v>
      </c>
      <c r="K60" s="309">
        <f>'kapitalne pomoći'!K19</f>
        <v>364000</v>
      </c>
      <c r="L60" s="297">
        <v>100000</v>
      </c>
      <c r="M60" s="299">
        <v>275000</v>
      </c>
      <c r="N60" s="299">
        <v>275000</v>
      </c>
    </row>
    <row r="61" spans="2:14" ht="12.75" customHeight="1" thickBot="1" x14ac:dyDescent="0.25">
      <c r="B61" s="304"/>
      <c r="C61" s="306"/>
      <c r="D61" s="306"/>
      <c r="E61" s="306"/>
      <c r="F61" s="306"/>
      <c r="G61" s="306"/>
      <c r="H61" s="306"/>
      <c r="I61" s="306"/>
      <c r="J61" s="308"/>
      <c r="K61" s="310"/>
      <c r="L61" s="298"/>
      <c r="M61" s="300"/>
      <c r="N61" s="300"/>
    </row>
    <row r="62" spans="2:14" ht="24" customHeight="1" thickTop="1" x14ac:dyDescent="0.2">
      <c r="B62" s="301" t="s">
        <v>537</v>
      </c>
      <c r="C62" s="301"/>
      <c r="D62" s="301"/>
      <c r="E62" s="301"/>
      <c r="F62" s="301"/>
      <c r="G62" s="301"/>
      <c r="H62" s="301"/>
      <c r="I62" s="301"/>
      <c r="J62" s="217" t="e">
        <f>#REF!+J45+J47+J54+J57+#REF!+J60+#REF!</f>
        <v>#REF!</v>
      </c>
      <c r="K62" s="218" t="e">
        <f>#REF!+K45+K47+K54+K57+#REF!+K60+#REF!</f>
        <v>#REF!</v>
      </c>
      <c r="L62" s="219">
        <f>SUM(L45:L61)</f>
        <v>2870000</v>
      </c>
      <c r="M62" s="220">
        <f>SUM(M45:M61)</f>
        <v>4880000</v>
      </c>
      <c r="N62" s="220">
        <f>SUM(N45:N61)</f>
        <v>5790900</v>
      </c>
    </row>
    <row r="63" spans="2:14" ht="12.75" customHeight="1" x14ac:dyDescent="0.2"/>
    <row r="64" spans="2:14" ht="12.75" customHeight="1" x14ac:dyDescent="0.2"/>
  </sheetData>
  <sheetProtection selectLockedCells="1" selectUnlockedCells="1"/>
  <mergeCells count="105">
    <mergeCell ref="D1:N1"/>
    <mergeCell ref="C3:I4"/>
    <mergeCell ref="L3:L4"/>
    <mergeCell ref="M3:M4"/>
    <mergeCell ref="N3:N4"/>
    <mergeCell ref="B5:B6"/>
    <mergeCell ref="C5:I6"/>
    <mergeCell ref="J5:J6"/>
    <mergeCell ref="K5:K6"/>
    <mergeCell ref="L5:L6"/>
    <mergeCell ref="N5:N6"/>
    <mergeCell ref="B7:B9"/>
    <mergeCell ref="C7:I9"/>
    <mergeCell ref="J7:J9"/>
    <mergeCell ref="K7:K9"/>
    <mergeCell ref="L7:L9"/>
    <mergeCell ref="M7:M9"/>
    <mergeCell ref="N7:N9"/>
    <mergeCell ref="C10:I13"/>
    <mergeCell ref="J10:J11"/>
    <mergeCell ref="K10:K11"/>
    <mergeCell ref="L10:L11"/>
    <mergeCell ref="M10:M13"/>
    <mergeCell ref="M5:M6"/>
    <mergeCell ref="N10:N13"/>
    <mergeCell ref="L12:L13"/>
    <mergeCell ref="B14:B15"/>
    <mergeCell ref="C14:I15"/>
    <mergeCell ref="J14:J15"/>
    <mergeCell ref="K14:K15"/>
    <mergeCell ref="L14:L15"/>
    <mergeCell ref="M14:M15"/>
    <mergeCell ref="N14:N15"/>
    <mergeCell ref="B10:B13"/>
    <mergeCell ref="C16:I16"/>
    <mergeCell ref="B17:I17"/>
    <mergeCell ref="D21:N22"/>
    <mergeCell ref="C24:I25"/>
    <mergeCell ref="L24:L25"/>
    <mergeCell ref="M24:M25"/>
    <mergeCell ref="N24:N25"/>
    <mergeCell ref="M28:M30"/>
    <mergeCell ref="N28:N30"/>
    <mergeCell ref="B26:B27"/>
    <mergeCell ref="C26:I27"/>
    <mergeCell ref="J26:J27"/>
    <mergeCell ref="K26:K27"/>
    <mergeCell ref="L26:L27"/>
    <mergeCell ref="M26:M27"/>
    <mergeCell ref="J31:J32"/>
    <mergeCell ref="K31:K32"/>
    <mergeCell ref="L31:L33"/>
    <mergeCell ref="M31:M34"/>
    <mergeCell ref="N26:N27"/>
    <mergeCell ref="B28:B30"/>
    <mergeCell ref="C28:I30"/>
    <mergeCell ref="J28:J30"/>
    <mergeCell ref="K28:K30"/>
    <mergeCell ref="L28:L30"/>
    <mergeCell ref="N31:N34"/>
    <mergeCell ref="B35:B36"/>
    <mergeCell ref="C35:I36"/>
    <mergeCell ref="J35:J36"/>
    <mergeCell ref="K35:K36"/>
    <mergeCell ref="L35:L36"/>
    <mergeCell ref="M35:M36"/>
    <mergeCell ref="N35:N36"/>
    <mergeCell ref="B31:B34"/>
    <mergeCell ref="C31:I34"/>
    <mergeCell ref="C37:I37"/>
    <mergeCell ref="C38:I38"/>
    <mergeCell ref="C39:I39"/>
    <mergeCell ref="B40:I40"/>
    <mergeCell ref="C43:I44"/>
    <mergeCell ref="L43:L44"/>
    <mergeCell ref="M43:M44"/>
    <mergeCell ref="N43:N44"/>
    <mergeCell ref="C45:I45"/>
    <mergeCell ref="C46:I46"/>
    <mergeCell ref="B47:B49"/>
    <mergeCell ref="C47:I49"/>
    <mergeCell ref="J47:J49"/>
    <mergeCell ref="K47:K49"/>
    <mergeCell ref="L47:L49"/>
    <mergeCell ref="M47:M49"/>
    <mergeCell ref="N47:N49"/>
    <mergeCell ref="C50:I50"/>
    <mergeCell ref="C51:I51"/>
    <mergeCell ref="C52:I52"/>
    <mergeCell ref="C53:I53"/>
    <mergeCell ref="B54:B57"/>
    <mergeCell ref="C54:I57"/>
    <mergeCell ref="L54:L56"/>
    <mergeCell ref="M54:M57"/>
    <mergeCell ref="N54:N57"/>
    <mergeCell ref="L60:L61"/>
    <mergeCell ref="M60:M61"/>
    <mergeCell ref="N60:N61"/>
    <mergeCell ref="B62:I62"/>
    <mergeCell ref="C58:I58"/>
    <mergeCell ref="C59:I59"/>
    <mergeCell ref="B60:B61"/>
    <mergeCell ref="C60:I61"/>
    <mergeCell ref="J60:J61"/>
    <mergeCell ref="K60:K61"/>
  </mergeCells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III IZMJENA PRORAČUNA 2019-OPĆI</vt:lpstr>
      <vt:lpstr>III IZMJENA PRORAČUNA 2019-POS</vt:lpstr>
      <vt:lpstr>investicije</vt:lpstr>
      <vt:lpstr>kapitalne pomoći</vt:lpstr>
      <vt:lpstr>Struktura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Zvonko Tušek</cp:lastModifiedBy>
  <cp:lastPrinted>2019-11-11T07:12:08Z</cp:lastPrinted>
  <dcterms:created xsi:type="dcterms:W3CDTF">2019-10-25T11:03:16Z</dcterms:created>
  <dcterms:modified xsi:type="dcterms:W3CDTF">2019-11-13T10:17:59Z</dcterms:modified>
</cp:coreProperties>
</file>