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i\--- ODJEL_RRIPGS\STRATEGIJE\Strategija razvoja KZŽ\ŽRS_STRUKTURA\12_DODATCI\5_AP_FIOK\"/>
    </mc:Choice>
  </mc:AlternateContent>
  <bookViews>
    <workbookView xWindow="0" yWindow="0" windowWidth="27810" windowHeight="12420" activeTab="1"/>
  </bookViews>
  <sheets>
    <sheet name="CILJ 1" sheetId="4" r:id="rId1"/>
    <sheet name="CILJ 2" sheetId="8" r:id="rId2"/>
    <sheet name="CILJ 3" sheetId="6" r:id="rId3"/>
  </sheets>
  <definedNames>
    <definedName name="_xlnm.Print_Area" localSheetId="0">'CILJ 1'!$A$1:$M$125</definedName>
    <definedName name="_xlnm.Print_Area" localSheetId="1">'CILJ 2'!$A$1:$M$146</definedName>
    <definedName name="_xlnm.Print_Area" localSheetId="2">'CILJ 3'!$A$1:$M$133</definedName>
  </definedNames>
  <calcPr calcId="152511"/>
</workbook>
</file>

<file path=xl/calcChain.xml><?xml version="1.0" encoding="utf-8"?>
<calcChain xmlns="http://schemas.openxmlformats.org/spreadsheetml/2006/main">
  <c r="K135" i="8" l="1"/>
  <c r="L135" i="8"/>
  <c r="M135" i="8"/>
  <c r="J135" i="8"/>
  <c r="K136" i="8"/>
  <c r="L136" i="8"/>
  <c r="M136" i="8"/>
  <c r="J136" i="8"/>
  <c r="J95" i="8"/>
  <c r="K95" i="8"/>
  <c r="L95" i="8"/>
  <c r="M95" i="8"/>
  <c r="M125" i="6" l="1"/>
  <c r="L125" i="6"/>
  <c r="K122" i="6"/>
  <c r="L122" i="6"/>
  <c r="M122" i="6"/>
  <c r="J122" i="6"/>
  <c r="K116" i="6"/>
  <c r="L116" i="6"/>
  <c r="M116" i="6"/>
  <c r="J116" i="6"/>
  <c r="J108" i="6"/>
  <c r="K102" i="6"/>
  <c r="L102" i="6"/>
  <c r="M102" i="6"/>
  <c r="J102" i="6"/>
  <c r="K97" i="6"/>
  <c r="L97" i="6"/>
  <c r="M97" i="6"/>
  <c r="J97" i="6"/>
  <c r="K79" i="6"/>
  <c r="L79" i="6"/>
  <c r="M79" i="6"/>
  <c r="J79" i="6"/>
  <c r="K76" i="6"/>
  <c r="L76" i="6"/>
  <c r="M76" i="6"/>
  <c r="J76" i="6"/>
  <c r="K66" i="6"/>
  <c r="L66" i="6"/>
  <c r="M66" i="6"/>
  <c r="J66" i="6"/>
  <c r="K51" i="6"/>
  <c r="L51" i="6"/>
  <c r="M51" i="6"/>
  <c r="J51" i="6"/>
  <c r="K46" i="6"/>
  <c r="L46" i="6"/>
  <c r="M46" i="6"/>
  <c r="J46" i="6"/>
  <c r="K42" i="6"/>
  <c r="L42" i="6"/>
  <c r="M42" i="6"/>
  <c r="J42" i="6"/>
  <c r="K25" i="6"/>
  <c r="L25" i="6"/>
  <c r="M25" i="6"/>
  <c r="J25" i="6"/>
  <c r="K17" i="6"/>
  <c r="L17" i="6"/>
  <c r="M17" i="6"/>
  <c r="J17" i="6"/>
  <c r="K20" i="6"/>
  <c r="L20" i="6"/>
  <c r="M20" i="6"/>
  <c r="J20" i="6"/>
  <c r="M146" i="8"/>
  <c r="L146" i="8"/>
  <c r="K146" i="8"/>
  <c r="J146" i="8"/>
  <c r="K143" i="8"/>
  <c r="L143" i="8"/>
  <c r="M143" i="8"/>
  <c r="J143" i="8"/>
  <c r="K139" i="8"/>
  <c r="L139" i="8"/>
  <c r="M139" i="8"/>
  <c r="J139" i="8"/>
  <c r="K127" i="8"/>
  <c r="L127" i="8"/>
  <c r="M127" i="8"/>
  <c r="J127" i="8"/>
  <c r="K121" i="8"/>
  <c r="L121" i="8"/>
  <c r="M121" i="8"/>
  <c r="J121" i="8"/>
  <c r="K118" i="8"/>
  <c r="L118" i="8"/>
  <c r="M118" i="8"/>
  <c r="J118" i="8"/>
  <c r="K111" i="8"/>
  <c r="L111" i="8"/>
  <c r="M111" i="8"/>
  <c r="J111" i="8"/>
  <c r="M107" i="8"/>
  <c r="L107" i="8"/>
  <c r="K107" i="8"/>
  <c r="K108" i="8"/>
  <c r="L108" i="8"/>
  <c r="M108" i="8"/>
  <c r="J108" i="8"/>
  <c r="J107" i="8"/>
  <c r="K91" i="8"/>
  <c r="L91" i="8"/>
  <c r="M91" i="8"/>
  <c r="J91" i="8"/>
  <c r="K88" i="8"/>
  <c r="L88" i="8"/>
  <c r="M88" i="8"/>
  <c r="J88" i="8"/>
  <c r="K85" i="8"/>
  <c r="L85" i="8"/>
  <c r="M85" i="8"/>
  <c r="J85" i="8"/>
  <c r="K79" i="8"/>
  <c r="L79" i="8"/>
  <c r="M79" i="8"/>
  <c r="J79" i="8"/>
  <c r="K69" i="8"/>
  <c r="L69" i="8"/>
  <c r="M69" i="8"/>
  <c r="J69" i="8"/>
  <c r="M64" i="8"/>
  <c r="L64" i="8"/>
  <c r="K65" i="8"/>
  <c r="J65" i="8"/>
  <c r="K61" i="8"/>
  <c r="L61" i="8"/>
  <c r="M61" i="8"/>
  <c r="J61" i="8"/>
  <c r="K57" i="8"/>
  <c r="L57" i="8"/>
  <c r="M57" i="8"/>
  <c r="J57" i="8"/>
  <c r="K51" i="8"/>
  <c r="L51" i="8"/>
  <c r="M51" i="8"/>
  <c r="J51" i="8"/>
  <c r="K47" i="8"/>
  <c r="L47" i="8"/>
  <c r="M47" i="8"/>
  <c r="J47" i="8"/>
  <c r="K42" i="8"/>
  <c r="L42" i="8"/>
  <c r="M42" i="8"/>
  <c r="J42" i="8"/>
  <c r="K38" i="8"/>
  <c r="L38" i="8"/>
  <c r="M38" i="8"/>
  <c r="J38" i="8"/>
  <c r="K125" i="4" l="1"/>
  <c r="L125" i="4"/>
  <c r="M125" i="4"/>
  <c r="J125" i="4"/>
  <c r="K120" i="4"/>
  <c r="L120" i="4"/>
  <c r="M120" i="4"/>
  <c r="J120" i="4"/>
  <c r="K115" i="4"/>
  <c r="L115" i="4"/>
  <c r="M115" i="4"/>
  <c r="J115" i="4"/>
  <c r="L105" i="4"/>
  <c r="M105" i="4"/>
  <c r="K105" i="4"/>
  <c r="J103" i="4"/>
  <c r="K108" i="4"/>
  <c r="L108" i="4"/>
  <c r="M108" i="4"/>
  <c r="J108" i="4"/>
  <c r="K91" i="4"/>
  <c r="L91" i="4"/>
  <c r="M91" i="4"/>
  <c r="J91" i="4"/>
  <c r="K88" i="4"/>
  <c r="L88" i="4"/>
  <c r="M88" i="4"/>
  <c r="J88" i="4"/>
  <c r="M86" i="4"/>
  <c r="L86" i="4"/>
  <c r="K86" i="4"/>
  <c r="J86" i="4"/>
  <c r="K64" i="4"/>
  <c r="L64" i="4"/>
  <c r="M64" i="4"/>
  <c r="J64" i="4"/>
  <c r="L59" i="4"/>
  <c r="M59" i="4"/>
  <c r="K59" i="4"/>
  <c r="J58" i="4"/>
  <c r="J59" i="4" s="1"/>
  <c r="K56" i="4"/>
  <c r="L56" i="4"/>
  <c r="M56" i="4"/>
  <c r="J56" i="4"/>
  <c r="L53" i="4"/>
  <c r="M53" i="4"/>
  <c r="K53" i="4"/>
  <c r="L49" i="4"/>
  <c r="M49" i="4"/>
  <c r="J49" i="4"/>
  <c r="L42" i="4"/>
  <c r="K42" i="4"/>
  <c r="J42" i="4"/>
  <c r="L40" i="4"/>
  <c r="M40" i="4"/>
  <c r="K40" i="4"/>
  <c r="K38" i="4"/>
  <c r="L38" i="4"/>
  <c r="M38" i="4"/>
  <c r="J38" i="4"/>
  <c r="K35" i="4"/>
  <c r="L35" i="4"/>
  <c r="M35" i="4"/>
  <c r="J35" i="4"/>
  <c r="M42" i="4" l="1"/>
</calcChain>
</file>

<file path=xl/sharedStrings.xml><?xml version="1.0" encoding="utf-8"?>
<sst xmlns="http://schemas.openxmlformats.org/spreadsheetml/2006/main" count="1021" uniqueCount="899">
  <si>
    <t>Tablica  T-1: Akcijski plan</t>
  </si>
  <si>
    <t>Naziv cilja /prioriteta/mjere/APP</t>
  </si>
  <si>
    <t xml:space="preserve">Pokazatelji </t>
  </si>
  <si>
    <t>Iznos sredstava u godini n-1</t>
  </si>
  <si>
    <t>Iznos sredstava u godini n</t>
  </si>
  <si>
    <t>Iznos sredstava u godini n+1</t>
  </si>
  <si>
    <t>Iznos sredstava u godini n+2</t>
  </si>
  <si>
    <t>R.br.*</t>
  </si>
  <si>
    <t>Naziv</t>
  </si>
  <si>
    <t xml:space="preserve">Definicija </t>
  </si>
  <si>
    <t>Mjerilo (jedinica)</t>
  </si>
  <si>
    <t>Polazna vrijednost    ( n-1)</t>
  </si>
  <si>
    <t>Ciljana vrijednost (n**)</t>
  </si>
  <si>
    <t>Ciljana vrijednost (n+1)</t>
  </si>
  <si>
    <t>Ciljana vrijednost (n+2)</t>
  </si>
  <si>
    <t xml:space="preserve"> 1.</t>
  </si>
  <si>
    <t>1.1.1.1.</t>
  </si>
  <si>
    <t>1.1.1.2.</t>
  </si>
  <si>
    <t>1.1.1.3.</t>
  </si>
  <si>
    <t>1.1.1.4.</t>
  </si>
  <si>
    <t>1.1.1.5.</t>
  </si>
  <si>
    <t>1.1.2.</t>
  </si>
  <si>
    <t>1.1.2.1.</t>
  </si>
  <si>
    <t>1.1.2.2.</t>
  </si>
  <si>
    <t>1.1.2.3.</t>
  </si>
  <si>
    <t>1.1.2.4.</t>
  </si>
  <si>
    <t xml:space="preserve">1.1.3. </t>
  </si>
  <si>
    <t>1.1.3.1.</t>
  </si>
  <si>
    <t>1.1.3.2.</t>
  </si>
  <si>
    <t>1.1.3.3.</t>
  </si>
  <si>
    <t>1.1.3.4.</t>
  </si>
  <si>
    <t>1.1.3.5.</t>
  </si>
  <si>
    <t>1.1.4.1.</t>
  </si>
  <si>
    <t>1.1.5.1.</t>
  </si>
  <si>
    <t>1.2.3.1.</t>
  </si>
  <si>
    <t>1.3.2.</t>
  </si>
  <si>
    <t xml:space="preserve">1.3.3. </t>
  </si>
  <si>
    <t>1.3.1.1.</t>
  </si>
  <si>
    <t>1.3.1.2.</t>
  </si>
  <si>
    <t>1.3.1.3.</t>
  </si>
  <si>
    <t>1.3.1.4.</t>
  </si>
  <si>
    <t>1.3.1.5.</t>
  </si>
  <si>
    <t>1.3.2.1.</t>
  </si>
  <si>
    <t>1.3.2.2.</t>
  </si>
  <si>
    <t>1.3.2.3.</t>
  </si>
  <si>
    <t>1.3.2.4.</t>
  </si>
  <si>
    <t>1.3.2.5.</t>
  </si>
  <si>
    <t>1.3.3.1.</t>
  </si>
  <si>
    <t>1.3.4.1.</t>
  </si>
  <si>
    <t>1.3.4.2.</t>
  </si>
  <si>
    <t>1.3.4.3.</t>
  </si>
  <si>
    <t>1.3.4.4.</t>
  </si>
  <si>
    <t>1.3.4.5.</t>
  </si>
  <si>
    <t>1.4.3.1.</t>
  </si>
  <si>
    <t>1.4.3.2.</t>
  </si>
  <si>
    <t>1.4.3.3.</t>
  </si>
  <si>
    <t>1.4.3.4.</t>
  </si>
  <si>
    <t>1.4.4.1.</t>
  </si>
  <si>
    <t>1.4.4.2.</t>
  </si>
  <si>
    <t>1.4.4.3.</t>
  </si>
  <si>
    <t>1.4.4.4.</t>
  </si>
  <si>
    <t>1.4.5.1.</t>
  </si>
  <si>
    <t>1.4.5.2.</t>
  </si>
  <si>
    <t>1.4.5.3.</t>
  </si>
  <si>
    <t>Razvoj ljudskih potencijala i unapređenje kvalitete života</t>
  </si>
  <si>
    <t>Izvrsnost u odgojno - obrazovnom sustavu</t>
  </si>
  <si>
    <t>Poboljšanje kvalitete usluga sustava odgoja i obrazovanja</t>
  </si>
  <si>
    <t>Pedagoška standardizacija uvjeta rada i kurikuluma u odgojno – obrazovnim ustanovama</t>
  </si>
  <si>
    <t>Sustavno ulaganje u ljudske potencijale u obrazovanju</t>
  </si>
  <si>
    <t>Usklađivanje mreže srednjoškolskih i visokoškolskih programa s potrebama tržišta rada</t>
  </si>
  <si>
    <t xml:space="preserve"> 2.</t>
  </si>
  <si>
    <t xml:space="preserve"> 2.1.</t>
  </si>
  <si>
    <t xml:space="preserve"> 2.1.1</t>
  </si>
  <si>
    <t>2.1.1.1.</t>
  </si>
  <si>
    <t>2.1.1.2.</t>
  </si>
  <si>
    <t>2.1.1.3.</t>
  </si>
  <si>
    <t>2.1.1.4.</t>
  </si>
  <si>
    <t>2.1.1.5.</t>
  </si>
  <si>
    <t>2.1.2.</t>
  </si>
  <si>
    <t>2.1.2.1.</t>
  </si>
  <si>
    <t xml:space="preserve">2.1.3. </t>
  </si>
  <si>
    <t>2.1.3.1.</t>
  </si>
  <si>
    <t>2.1.3.2.</t>
  </si>
  <si>
    <t>2.1.3.3.</t>
  </si>
  <si>
    <t>2.1.4.1.</t>
  </si>
  <si>
    <t xml:space="preserve">2.1.4. </t>
  </si>
  <si>
    <t>2.1.4.2.</t>
  </si>
  <si>
    <t xml:space="preserve"> 2.2.</t>
  </si>
  <si>
    <t>Dostupno i otvoreno zdravstvo i socijalna skrb</t>
  </si>
  <si>
    <t>Unapređenje kvalitete i uvjeta rada u zdravstvenim ustanovama</t>
  </si>
  <si>
    <t>Povećanje konkurentnosti i otvorenosti zdravstvenih ustanova</t>
  </si>
  <si>
    <t>Razvoj institucija za brigu o ranjivim skupinama</t>
  </si>
  <si>
    <t>Razvoj izvaninstitucionalnih rezidencijalnih oblika i novih oblika podrške osobama kojima prijeti socijalna isključenost</t>
  </si>
  <si>
    <t>Borba protiv siromaštva i socijalne isključenosti</t>
  </si>
  <si>
    <t>2.2.1.1.</t>
  </si>
  <si>
    <t>2.2.1.2.</t>
  </si>
  <si>
    <t>2.2.1.3.</t>
  </si>
  <si>
    <t xml:space="preserve"> 2.2.2</t>
  </si>
  <si>
    <t xml:space="preserve"> 2.2.3</t>
  </si>
  <si>
    <t>2.2.3.1.</t>
  </si>
  <si>
    <t>2.2.3.2.</t>
  </si>
  <si>
    <t>2.2.3.3.</t>
  </si>
  <si>
    <t xml:space="preserve"> 2.2.4</t>
  </si>
  <si>
    <t>2.2.4.1.</t>
  </si>
  <si>
    <t xml:space="preserve"> 2.2.5</t>
  </si>
  <si>
    <t>2.2.5.1.</t>
  </si>
  <si>
    <t>2.2.5.2.</t>
  </si>
  <si>
    <t>2.2.5.3.</t>
  </si>
  <si>
    <t>2.2.5.4.</t>
  </si>
  <si>
    <t>2.2.5.5.</t>
  </si>
  <si>
    <t xml:space="preserve"> 2.3.</t>
  </si>
  <si>
    <t xml:space="preserve">Razvoj ljudskih potencijala </t>
  </si>
  <si>
    <t>Integracija osoba u nepovoljnoj poziciji na tržište rada</t>
  </si>
  <si>
    <t>Jačanje kompetencija stanovništva kroz cjeloživotno obrazovanje</t>
  </si>
  <si>
    <t>Razvoj sustava poticanja upisa u deficitarna zanimanja</t>
  </si>
  <si>
    <t>Razvoj programa za mlade</t>
  </si>
  <si>
    <t>Jačanje kompetencija djelatnika u javnim djelatnostima</t>
  </si>
  <si>
    <t>Organizacija edukacija ljudskih resursa o EU fondovima i projektima</t>
  </si>
  <si>
    <t xml:space="preserve"> 2.3.1</t>
  </si>
  <si>
    <t>2.3.1.1.</t>
  </si>
  <si>
    <t>2.3.2.</t>
  </si>
  <si>
    <t>2.3.2.1.</t>
  </si>
  <si>
    <t xml:space="preserve">2.3.3. </t>
  </si>
  <si>
    <t>2.3.3.1.</t>
  </si>
  <si>
    <t xml:space="preserve">2.3.4. </t>
  </si>
  <si>
    <t>2.3.4.1.</t>
  </si>
  <si>
    <t>2.3.4.2.</t>
  </si>
  <si>
    <t>2.3.4.3.</t>
  </si>
  <si>
    <t>2.3.4.4.</t>
  </si>
  <si>
    <t>2.3.4.5.</t>
  </si>
  <si>
    <t xml:space="preserve">2.3.5. </t>
  </si>
  <si>
    <t>2.3.5.1.</t>
  </si>
  <si>
    <t>2.3.5.2.</t>
  </si>
  <si>
    <t>2.3.5.3.</t>
  </si>
  <si>
    <t xml:space="preserve">2.3.6. </t>
  </si>
  <si>
    <t>Povećanje kvalitete stanovanja i sigurnosti stanovništva</t>
  </si>
  <si>
    <t>Poticanje nastanjivanja postojećih napuštenih stambenih kapaciteta</t>
  </si>
  <si>
    <t>Promocija i jačanje kapaciteta vatrogasnih službi i udruga</t>
  </si>
  <si>
    <t xml:space="preserve"> 2.4.</t>
  </si>
  <si>
    <t xml:space="preserve"> 2.4.1</t>
  </si>
  <si>
    <t>2.4.1.1.</t>
  </si>
  <si>
    <t>1.4.1.1.</t>
  </si>
  <si>
    <t>1.4.1.2.</t>
  </si>
  <si>
    <t>1.4.1.3.</t>
  </si>
  <si>
    <t>1.4.1.4.</t>
  </si>
  <si>
    <t>1.4.1.5.</t>
  </si>
  <si>
    <t>1.4.2.1.</t>
  </si>
  <si>
    <t>2.4.1.2.</t>
  </si>
  <si>
    <t xml:space="preserve"> 2.4.2</t>
  </si>
  <si>
    <t>2.4.2.1.</t>
  </si>
  <si>
    <t>2.4.2.2.</t>
  </si>
  <si>
    <t>2.4.2.3.</t>
  </si>
  <si>
    <t xml:space="preserve"> 2.4.3</t>
  </si>
  <si>
    <t>2.4.3.1.</t>
  </si>
  <si>
    <t>2.4.3.2.</t>
  </si>
  <si>
    <t xml:space="preserve"> 3.</t>
  </si>
  <si>
    <t xml:space="preserve"> 2.5.</t>
  </si>
  <si>
    <t>Jačanje kapaciteta civilnog sektora</t>
  </si>
  <si>
    <t xml:space="preserve"> Unapređenje sposobnosti organizacija civilnog društva za sudjelovanje u upravljanju lokalnim razvojem</t>
  </si>
  <si>
    <t>Jačanje povezanosti organizacija civilnog društva, lokalnih i županijskih tijela i privatnog sektora</t>
  </si>
  <si>
    <t>Promicanje uključivanja osoba u nepovoljnom položaju u djelovanje OCD – a</t>
  </si>
  <si>
    <t>2.5.1.</t>
  </si>
  <si>
    <t>2.5.3.</t>
  </si>
  <si>
    <t>2.5.4.</t>
  </si>
  <si>
    <t>Održivi razvoj prostora, okoliša i prirode</t>
  </si>
  <si>
    <t>3.1.</t>
  </si>
  <si>
    <t>Očuvanje biološke i krajobrazne raznolikosti u funkciji razvoja</t>
  </si>
  <si>
    <t>Zaštita i očuvanje i jačanje svijesti o  prirodnim vrijednostima i bioraznolikosti</t>
  </si>
  <si>
    <t>Promocija pravilnog gospodarskog korištenja područja pod Natura 2000</t>
  </si>
  <si>
    <t>Održivo upravljanje i korištenje prirodnih resursa</t>
  </si>
  <si>
    <t>3.1.1.</t>
  </si>
  <si>
    <t>3.1.1.1.</t>
  </si>
  <si>
    <t>3.1.1.2.</t>
  </si>
  <si>
    <t>3.1.1.3.</t>
  </si>
  <si>
    <t>3.1.1.4.</t>
  </si>
  <si>
    <t>3.1.1.5.</t>
  </si>
  <si>
    <t>3.1.2.</t>
  </si>
  <si>
    <t>3.1.3.</t>
  </si>
  <si>
    <t>3.1.3.1.</t>
  </si>
  <si>
    <t>3.1.3.2.</t>
  </si>
  <si>
    <t>3.2.</t>
  </si>
  <si>
    <t>3.3.</t>
  </si>
  <si>
    <t>Razvoj komunalne, prometne infrastrukture i uređenje prostora</t>
  </si>
  <si>
    <t>3.2.1.</t>
  </si>
  <si>
    <t>3.2.1.1.</t>
  </si>
  <si>
    <t>Očuvanje okoliša i održivi razvoj</t>
  </si>
  <si>
    <t>Povećanje energetske učinkovitosti u sektoru zgradarstva i javne rasvjete</t>
  </si>
  <si>
    <t>Korištenje energije iz obnovljivih izvora</t>
  </si>
  <si>
    <t>Izrada i implementacija programa zaštite i poboljšanje kvalitete zraka, vode, tla, buke i ostalih sastavnica okoliša</t>
  </si>
  <si>
    <t>3.2.1.2.</t>
  </si>
  <si>
    <t>3.2.1.3.</t>
  </si>
  <si>
    <t>3.2.1.4.</t>
  </si>
  <si>
    <t>3.2.1.5.</t>
  </si>
  <si>
    <t>3.2.2.</t>
  </si>
  <si>
    <t>3.2.2.1.</t>
  </si>
  <si>
    <t>3.2.2.2.</t>
  </si>
  <si>
    <t>3.2.3.</t>
  </si>
  <si>
    <t>3.2.3.1.</t>
  </si>
  <si>
    <t>3.2.3.2.</t>
  </si>
  <si>
    <t>Unapređenje sustava gospodarenja otpadom</t>
  </si>
  <si>
    <t>Izgradnja i unapređenje sustava vodoopskrbe i sustava odvodnje</t>
  </si>
  <si>
    <t>Zaštita i saniranje klizišta</t>
  </si>
  <si>
    <t>Poboljšanje prometne infrastrukture</t>
  </si>
  <si>
    <t>Zaštita od elementarnih nepogoda (poplava, tuče, suše)</t>
  </si>
  <si>
    <t>Poboljšanje energetskog i komunikacijskog sustava</t>
  </si>
  <si>
    <t>3.3.1.</t>
  </si>
  <si>
    <t>3.3.1.1.</t>
  </si>
  <si>
    <t>3.3.1.2.</t>
  </si>
  <si>
    <t>3.3.1.3.</t>
  </si>
  <si>
    <t>3.3.1.4.</t>
  </si>
  <si>
    <t>3.3.1.5.</t>
  </si>
  <si>
    <t>3.3.2.</t>
  </si>
  <si>
    <t>2.5.1.1.</t>
  </si>
  <si>
    <t>2.5.1.3.</t>
  </si>
  <si>
    <t>2.5.1.2.</t>
  </si>
  <si>
    <t>2.5.1.4.</t>
  </si>
  <si>
    <t>2.5.2.1.</t>
  </si>
  <si>
    <t>3.3.2.1.</t>
  </si>
  <si>
    <t>3.3.2.2.</t>
  </si>
  <si>
    <t>3.3.2.3.</t>
  </si>
  <si>
    <t>3.3.2.4.</t>
  </si>
  <si>
    <t>3.3.2.5.</t>
  </si>
  <si>
    <t>3.3.3.</t>
  </si>
  <si>
    <t>3.3.4.</t>
  </si>
  <si>
    <t>3.3.5.</t>
  </si>
  <si>
    <t>3.3.6.</t>
  </si>
  <si>
    <t>3.3.3.1.</t>
  </si>
  <si>
    <t>3.3.3.2.</t>
  </si>
  <si>
    <t>3.3.4.1.</t>
  </si>
  <si>
    <t>3.3.4.2.</t>
  </si>
  <si>
    <t>3.3.4.3.</t>
  </si>
  <si>
    <t>3.3.4.4.</t>
  </si>
  <si>
    <t>3.3.4.5.</t>
  </si>
  <si>
    <t>3.3.5.1.</t>
  </si>
  <si>
    <t>3.3.5.2.</t>
  </si>
  <si>
    <t>3.3.5.3.</t>
  </si>
  <si>
    <t>3.3.5.4.</t>
  </si>
  <si>
    <t>3.3.6.1.</t>
  </si>
  <si>
    <t>3.3.6.2.</t>
  </si>
  <si>
    <t>3.3.6.3.</t>
  </si>
  <si>
    <t>3.4.</t>
  </si>
  <si>
    <t>Održivo upravljanje prirodnom i kulturnom baštinom</t>
  </si>
  <si>
    <t>3.4.1.</t>
  </si>
  <si>
    <t>Unapređenje sustava planiranja i upravljanja u zaštiti i održivom korištenju prirodne i kulturne baštine</t>
  </si>
  <si>
    <t>3.4.2.</t>
  </si>
  <si>
    <t>3.4.3.</t>
  </si>
  <si>
    <t>Podizanje razine svijesti stanovništva o važnosti očuvanja prirodne i kulturne baštine</t>
  </si>
  <si>
    <t>Održavanje kulturne baštine i razvoj kulturnih i kreativnih djelatnosti</t>
  </si>
  <si>
    <t>3.4.1.1.</t>
  </si>
  <si>
    <t>3.4.1.2.</t>
  </si>
  <si>
    <t>3.4.1.3.</t>
  </si>
  <si>
    <t>3.4.1.4.</t>
  </si>
  <si>
    <t>3.4.2.1.</t>
  </si>
  <si>
    <t>3.4.2.2.</t>
  </si>
  <si>
    <t>3.4.2.3.</t>
  </si>
  <si>
    <t>3.4.3.1.</t>
  </si>
  <si>
    <t>3.4.3.2.</t>
  </si>
  <si>
    <t>3.4.3.3.</t>
  </si>
  <si>
    <t>3.4.3.4</t>
  </si>
  <si>
    <t>Indeks ukupne konkurentnosti</t>
  </si>
  <si>
    <t>BDP per capita</t>
  </si>
  <si>
    <t>Rang prema drugim županijama</t>
  </si>
  <si>
    <t>Regionalni indeks konkurentnosti (RIK) 2013.g.</t>
  </si>
  <si>
    <t>Udio osoba sa višom školom u populaciji</t>
  </si>
  <si>
    <t>Diplomirani studenti</t>
  </si>
  <si>
    <t>Kvaliteta javnih škola</t>
  </si>
  <si>
    <t>Ulaganje poduzeća u obrazovanje i razvoj zaposlenika</t>
  </si>
  <si>
    <t>Dostupnost liječnika</t>
  </si>
  <si>
    <t>Ukupan broj zaposlenih</t>
  </si>
  <si>
    <t>Broj liječnika na 100.000 stanovnika</t>
  </si>
  <si>
    <t>APP: Civilna zaštita</t>
  </si>
  <si>
    <t>APP: Vatrogasne zajednice i javna vatrogasna postrojenja</t>
  </si>
  <si>
    <t>APP: Hrvatska gorska služba spašavanja</t>
  </si>
  <si>
    <t>APP: Subvencije u poljoprivredi</t>
  </si>
  <si>
    <t>APP: Lokalna akcijska grupa</t>
  </si>
  <si>
    <t>APP: Sanacija klizišta</t>
  </si>
  <si>
    <t>APP: Učinkovita javna rasvjeta</t>
  </si>
  <si>
    <t>APP: Odvodnja atmosferskih voda</t>
  </si>
  <si>
    <t>APP: Izgradnja objekata i uređaja odvodnje</t>
  </si>
  <si>
    <t>APP: Izgradnja objekata i uređaja vodoopskrbe i vodotoka</t>
  </si>
  <si>
    <t>APP: Izgradnja javne rasvjete</t>
  </si>
  <si>
    <t>APP: Potpore za novorođene</t>
  </si>
  <si>
    <t>APP: Odvoz otpada i sanacija nelegalnih odlagališta</t>
  </si>
  <si>
    <t>APP: Reciklažno dvorište</t>
  </si>
  <si>
    <t>APP: Stipendije i školarine</t>
  </si>
  <si>
    <t>APP: Humanitarna djelatnost Crvenog križa</t>
  </si>
  <si>
    <t>APP: Financiranje projekata iz oblasti kulture</t>
  </si>
  <si>
    <t>APP: Financiranje sportskih događanja</t>
  </si>
  <si>
    <t>APP: Izgradnja športskih objekata</t>
  </si>
  <si>
    <t>APP: Izgradnja, asfaltiranje i rekonstrukcija cesta i nogostupa</t>
  </si>
  <si>
    <t>APP: Razvoj institucionalnih i izvaninstitucionalnih oblika skrbi za starije i nemoćne osobe</t>
  </si>
  <si>
    <t>APP: Izgradnja vodovoda</t>
  </si>
  <si>
    <t>APP: Izgradnja javnih prometnih površina/parkirališta</t>
  </si>
  <si>
    <t>APP: Dobrovoljna vatrogasna društva</t>
  </si>
  <si>
    <t>APP: Nabava opreme za civilnu zaštitu</t>
  </si>
  <si>
    <t>APP: Poticaji u poduzetništvu</t>
  </si>
  <si>
    <t>APP: Obnova Kućice pod lipom</t>
  </si>
  <si>
    <t>APP: Mlin Tomašković</t>
  </si>
  <si>
    <t>APP: Zbrinjavanje socijalno ugroženih</t>
  </si>
  <si>
    <t>APP: Donacije političkim strankama</t>
  </si>
  <si>
    <t>APP: Donacije županijskim udrugama</t>
  </si>
  <si>
    <t>APP: Kreditiranje poduzetništva</t>
  </si>
  <si>
    <t>APP: Izdaci za kupnju zemljišta za poslovnu zonu</t>
  </si>
  <si>
    <t>APP:  Izrada projektne dokum. za otvaranje poslovne zone</t>
  </si>
  <si>
    <t xml:space="preserve">APP: Izrada urbanističkog projekta uređenja naselja Konjščina </t>
  </si>
  <si>
    <t>APP: Darovi za djecu</t>
  </si>
  <si>
    <t>APP: Izgradnja groblja - izgradnja puteva i parkirališta na groblju</t>
  </si>
  <si>
    <t>APP:  Razvoj institucionalnih kapaciteta u JLS</t>
  </si>
  <si>
    <t>APP: Sufinanciranje dodatnih programa u obrazovanju</t>
  </si>
  <si>
    <t>APP:  Sufinanciranje udruga u kulturi</t>
  </si>
  <si>
    <t>APP: Obnova sakralnih objekata</t>
  </si>
  <si>
    <t>APP: Podmirenje troškova stanovanja</t>
  </si>
  <si>
    <t>APP: Održavanje sajmišta</t>
  </si>
  <si>
    <t>APP: Jačanje i afirmacija poduzetništva i obrta</t>
  </si>
  <si>
    <t>APP: Energetska obnova prostorija Jedinstvenog upravnog odjela</t>
  </si>
  <si>
    <t>APP: Sufinanciranje opreme i ugradnje solarnog kolektorskog sustava</t>
  </si>
  <si>
    <t>APP: Dogradnja osnovne škole Stubičke Toplice</t>
  </si>
  <si>
    <t>2.1.1.6.</t>
  </si>
  <si>
    <t>APP: Školska kuhinja socijalno ugroženoj djeci</t>
  </si>
  <si>
    <t>2.2.5.6.</t>
  </si>
  <si>
    <t>APP:  Ljetovanje djece i maturalno putovanje</t>
  </si>
  <si>
    <t>2.2.5.7.</t>
  </si>
  <si>
    <t>3.3.4.6.</t>
  </si>
  <si>
    <t>APP: Subvencioniranje umjetnog osjemenjivanja krava i krmaĉa</t>
  </si>
  <si>
    <t>APP: Dogradnja zgrade NK u Donjoj Stubici</t>
  </si>
  <si>
    <t>APP: Otkup zemljišta za športsko rekreacijski centar</t>
  </si>
  <si>
    <t>APP: Sufinanciranje najma biokemijskog laboratorija</t>
  </si>
  <si>
    <t>APP: Laborat.usluge pregleda vode</t>
  </si>
  <si>
    <t>APP: Obilježavanje "Seljaĉke bune"</t>
  </si>
  <si>
    <t>APP: Obilježavanje "Dana grada"</t>
  </si>
  <si>
    <t>APP: Arhiv lipa</t>
  </si>
  <si>
    <t>APP: Izgradnja odvodnje fekalnih voda</t>
  </si>
  <si>
    <t>3.3.2.6.</t>
  </si>
  <si>
    <t>APP: Izrada elaborata za sanaciju klizišta</t>
  </si>
  <si>
    <t>APP: Subvencije trgovačkim društvima, obrtnicima za rekonstrukciju, dogradnju</t>
  </si>
  <si>
    <t>APP: Subvencioniranje uzgoja stoke</t>
  </si>
  <si>
    <t>APP: Izgradnja besplatne internetske mreže</t>
  </si>
  <si>
    <t>APP: Pružanje  zaštite žrtvama od elem.nepogoda</t>
  </si>
  <si>
    <t>APP: Izgradnja PŠ Stipernica</t>
  </si>
  <si>
    <t>2.1.1.7.</t>
  </si>
  <si>
    <t>APP: Uređenje Kostegrada</t>
  </si>
  <si>
    <t xml:space="preserve"> APP: Kulturni centar Grada Pregrade</t>
  </si>
  <si>
    <t>APP: Uređenje dječjih igrališta</t>
  </si>
  <si>
    <t>APP: Promocija i potpore korištenja obnovljivih izvora energije</t>
  </si>
  <si>
    <t>APP: Razvoj Zone malog gospodarstva</t>
  </si>
  <si>
    <t>APP: Izrada strateških dokumenata - detektiranje i definiranje strateških smjernica u razvoju turizma</t>
  </si>
  <si>
    <t>3.2.1.6.</t>
  </si>
  <si>
    <t>APP: Izgradnja autobusnih stajališta</t>
  </si>
  <si>
    <t>3.3.4.7.</t>
  </si>
  <si>
    <t>3.4.3.7.</t>
  </si>
  <si>
    <t>3.4.3.8.</t>
  </si>
  <si>
    <t>3.4.3.9.</t>
  </si>
  <si>
    <t>3.4.3.10.</t>
  </si>
  <si>
    <t>APP: Subvencija vinogradara udruge</t>
  </si>
  <si>
    <t>APP: Subvencija pčelara</t>
  </si>
  <si>
    <t>APP: Subvencija proizvođači mlijeka</t>
  </si>
  <si>
    <t>APP: Subvencija autohtone sorte loze</t>
  </si>
  <si>
    <t>APP: Javna uprava  i administracija</t>
  </si>
  <si>
    <t>APP: Administracija JUO</t>
  </si>
  <si>
    <t>APP: Gospodarska zona Grada Zaboka</t>
  </si>
  <si>
    <t>APP: Sufinanciranje gospodarskih programa poduzetnika</t>
  </si>
  <si>
    <t>APP: Internet stranice Grada Zaboka</t>
  </si>
  <si>
    <t>APP: Ekološko društvo Lijepa naša</t>
  </si>
  <si>
    <t>3..2.1.7.</t>
  </si>
  <si>
    <t>3.3.4.8.</t>
  </si>
  <si>
    <t>APP: Izdaci za ispitivanje vode</t>
  </si>
  <si>
    <t>APP: Uređenje Sokolane</t>
  </si>
  <si>
    <t>1.1.3.6.</t>
  </si>
  <si>
    <t>APP: Potpore tradicionalnim obrtima</t>
  </si>
  <si>
    <t>APP: Regresiranje kamata poduzetnicima</t>
  </si>
  <si>
    <t>APP: Edukacija poduzetnika</t>
  </si>
  <si>
    <t>3.2.1.8.</t>
  </si>
  <si>
    <t>APP: Sufinanciranje niskoenergetske gradnje</t>
  </si>
  <si>
    <t>APP: Implementacija brand strategije kroz promotivne aktivnosti - inovacije u turizmu</t>
  </si>
  <si>
    <t>APP: Obrana od tuče</t>
  </si>
  <si>
    <t>APP: Potpora za poboljšanje održivosti poljoprivrede</t>
  </si>
  <si>
    <t>APP: Zaštita autohtonih proizvoda</t>
  </si>
  <si>
    <t>APP: Studentski krediti - otplata za izvrsne</t>
  </si>
  <si>
    <t>APP: Seminari, savjetovanja i simpoziji</t>
  </si>
  <si>
    <t>APP:  Poticati razvoj ljudskog kapitala i cjeloživotnog učenja</t>
  </si>
  <si>
    <t>APP: Poboljšavanje kvalitete rada u zdravstvenim ustanovama</t>
  </si>
  <si>
    <t>APP: Invertarizacija i monitoring zaštićenih prirodnih vrijednosti</t>
  </si>
  <si>
    <t>APP: Upravljanje zaštićenim područjima</t>
  </si>
  <si>
    <t>APP: Ekološka edukacija "Mladi čuvari prirode - projekt PTIČEK"</t>
  </si>
  <si>
    <t>APP: Izrada dokumentacije - valorizacija i održivo korištenje prirodnih resursa i prostora Županije</t>
  </si>
  <si>
    <t>APP: Pomoći gradovima i općinama za elementarne nepogode</t>
  </si>
  <si>
    <t>APP: Energetski i komunikacijski vodovi</t>
  </si>
  <si>
    <t>Povećanje znanja poduzetnika, a time i konkurentnosti malih i srednjih poduzetnika</t>
  </si>
  <si>
    <t>Ulaganja poduzeća u istraživanje i razvoj</t>
  </si>
  <si>
    <t>Produktivnost rada</t>
  </si>
  <si>
    <t>Broj poduzetnika u poslovnim zonama KZŽ</t>
  </si>
  <si>
    <t>Pokazuje učinkovitost gospodarstva</t>
  </si>
  <si>
    <t>Mjeri privlačnost poduzetničkih zona Krapinsko-zagorske županije te sposobnost privlačenja ulaganja</t>
  </si>
  <si>
    <t>Omjer BDP-a županije i broja zaposlenih, kune</t>
  </si>
  <si>
    <t>Broj poduzeća/obrta</t>
  </si>
  <si>
    <t>Ostvareni prihodi od istraživanja i razvoja u tvrtkama u KZŽ</t>
  </si>
  <si>
    <t>Priznati patenti</t>
  </si>
  <si>
    <t>Istraživanje i razvoj osnova je konkurentnosti tvrtke te jačanja tržišne pozicije.</t>
  </si>
  <si>
    <t>Inovacijski potencijal moguće je procijeniti pomoću priznatih patenata na razini KZŽ</t>
  </si>
  <si>
    <t xml:space="preserve">Kune </t>
  </si>
  <si>
    <t>Broj</t>
  </si>
  <si>
    <t>Povećanje gospodarske konkurentnosti županije radi modernizacije tehnoloških kapaciteta poslovnih i proizvodnih pogona</t>
  </si>
  <si>
    <t>Tehnološki razvoj temeljem vlastitih istraživanja</t>
  </si>
  <si>
    <t>Omogućavanje razvoja ključnih sektora krapinsko – zagorskog gospodarstva, perceptivni indikator</t>
  </si>
  <si>
    <t>Rang prema drugim županijama u RH- RIK</t>
  </si>
  <si>
    <t>Broj dolazaka</t>
  </si>
  <si>
    <t>Broj noćenja</t>
  </si>
  <si>
    <t>Ukupan broj dolazaka</t>
  </si>
  <si>
    <t>Ukupan broj noćenja</t>
  </si>
  <si>
    <t xml:space="preserve">Broj posjetitelja </t>
  </si>
  <si>
    <t>Razvojem selektivnih oblika turizma povećava se konkurentnost Krapinsko – zagorske županije</t>
  </si>
  <si>
    <t>Broj posjetitelja prema obliku turističke djelatnosti</t>
  </si>
  <si>
    <t>Izgrađeni turistički kapaciteti</t>
  </si>
  <si>
    <t>Izgrađena površina</t>
  </si>
  <si>
    <t>Razvojem turističke infrastrukture se povećava turistička konkurentnost Krapinsko – zagorske županije</t>
  </si>
  <si>
    <t>Profesionalni turistički ured/TIC</t>
  </si>
  <si>
    <t>Izrađen integralni brend Krapinsko – zagorske županije kao regije koja objedinjuje sve lokalne i regionalne brendove</t>
  </si>
  <si>
    <t>Razvojem kapaciteta i poboljšanjem usluga turističko – informativnih centara povećava se turistička konkurentnost Krapinsko – zagorske županije</t>
  </si>
  <si>
    <t>Krapinsko-zagorska županija kao dio brenda</t>
  </si>
  <si>
    <t>Površina zemljišta u upotrebi za poljoprivredu</t>
  </si>
  <si>
    <t>Prosječna površina zemljišta po kućanstvu</t>
  </si>
  <si>
    <t>ha</t>
  </si>
  <si>
    <t>Razvoj poljoprivredne proizvodnje podrazumijeva upotrebu poljoprivrednog zemljišta kao resursa</t>
  </si>
  <si>
    <t>Rascjepkanost zemljišta karakteristika je Krapinsko-zagorske županije te se želi započeti s okrupnjivanjem</t>
  </si>
  <si>
    <t>Broj dodijeljenih potpora za okrupnjivanje zemljišta od strane KZŽ</t>
  </si>
  <si>
    <t>Povećanje proizvodnih cjelina poljoprivrednih zemljišta što dovodi do jačanja konkurentnosti županije na tržištu</t>
  </si>
  <si>
    <t>Površina pod vinogradima</t>
  </si>
  <si>
    <t>Površina pod nasadima - voće</t>
  </si>
  <si>
    <t>Nove  mogućnosti  proizvodnje  i  dodana  vrijednost  proizvoda  u voćarstvu, vinogradarstvu, te povrćarstvu dovest će do povećanja konkurentnosti županije</t>
  </si>
  <si>
    <t>Broj grla</t>
  </si>
  <si>
    <t>Nove  mogućnosti  proizvodnje  i  dodana  vrijednost  proizvoda  u stočarstvu i mljekarstvu dovode do povećanja konkurentnosti Krapinsko-zagorske županije</t>
  </si>
  <si>
    <t>Broj PG-a koji se bave integriranom i ekološkom poljoprivredom</t>
  </si>
  <si>
    <t>Broj diplomiranih studenata na 1000 stanovnika</t>
  </si>
  <si>
    <t>Kvaliteta obrazovanja matematike i prirodnih znanosti</t>
  </si>
  <si>
    <t xml:space="preserve">Kvaliteta obrazovnog sustava te izvrsnost u sustavu postiže se sustavnim ulaganjima u razvoj obrazovnog sustava te se podižu kompetencije radne snage i stanovništva. </t>
  </si>
  <si>
    <t>Rang u odnosu na druge županije (RIK, perceptivni kriterij)</t>
  </si>
  <si>
    <t>Broj djece po odgajatelju u ustanovama predškolskog odgoja u KZŽ</t>
  </si>
  <si>
    <t>Podizanje razine kvalitete odgojno – obrazovnih ustanova na području Krapinsko – zagorske županije</t>
  </si>
  <si>
    <t>Rang u odnosu na druge županije (Regionalni indeks konkurentnosti)</t>
  </si>
  <si>
    <t>Modernizirani nastavni planovi, programi i kurikulumi za strukovno obrazovanje usklađeni s potrebama tržišta rada</t>
  </si>
  <si>
    <t>Modernizacija i standardizacija nastavnih planova i programa, te njihovo usklađivanje s nacionalnim strategijama</t>
  </si>
  <si>
    <t>Broj moderniziranih nastavnih planova, programa i kurikula</t>
  </si>
  <si>
    <t>Nastavnici uključeni u programe poticanja mobilnosti radi trajnog profesionalnog razvoja</t>
  </si>
  <si>
    <t>Usavršavanje kompetencija djelatnika zaposlenih u obrazovnim institucijama</t>
  </si>
  <si>
    <t>Broj nastavnika</t>
  </si>
  <si>
    <t>Jednake mogućnosti i kvalitetno stjecanje znanja i kompetencija potrebnih za pristup tržištu rada</t>
  </si>
  <si>
    <t xml:space="preserve">Broj moderniziranih nastavnih planova, programa i kurikula
2015. indeks 100
</t>
  </si>
  <si>
    <t>Broj doktora medicine na 10.000 stanovnika</t>
  </si>
  <si>
    <t>Stanovništvo koje koristi minimalnu naknadu</t>
  </si>
  <si>
    <t>Upućuje na kvalitetu zdravstvene usluge</t>
  </si>
  <si>
    <t>Relevantan pokazatelj rizika od siromaštva</t>
  </si>
  <si>
    <t>Postotak</t>
  </si>
  <si>
    <t xml:space="preserve"> 2.2.1</t>
  </si>
  <si>
    <t>Broj postelja na 1000 stanovnika</t>
  </si>
  <si>
    <t>Povećanjem kapaciteta, kao  obnovom  izgradnjom objekata u zdravstvu se unaprjeđuje sustav zdravstvene zaštite u Krapinsko – zagorskoj županiji</t>
  </si>
  <si>
    <t>Unaprjeđenje rada zdravstvenih ustanova povećanjem njihove konkurentnosti</t>
  </si>
  <si>
    <t>Projekti/programi u cilju poboljšanja rada zdravstvenih ustanova</t>
  </si>
  <si>
    <t>Poboljšanje životnih uvjeta i uključivanje ranjivih skupina u socijalni život Krapinsko – zagorske županije</t>
  </si>
  <si>
    <t>Institucije za brigu o ranjivim skupinama</t>
  </si>
  <si>
    <t>Ukupan broj korisnika institucionalne skrbi</t>
  </si>
  <si>
    <t>Sprječavanje socijalne isključenosti i razvoj izvaninstitucionalnih programa</t>
  </si>
  <si>
    <t>Primijenjena prava socijalne skrbi u Županiji prema Zakonu o socijalnoj skrbi</t>
  </si>
  <si>
    <t>Broj korisnika prava socijalne skrbi</t>
  </si>
  <si>
    <t>Broj projekata financiranih sredstvima EU fondova za razvoj ljudskih potencijala</t>
  </si>
  <si>
    <t>Uspostavljen sustav mjerenja zadovoljstva javnom upravom na županijskoj razini</t>
  </si>
  <si>
    <t xml:space="preserve">Fondovi Europske unije izvor su financiranja koji omogućuje provedbu inovativnih projekata i projekata mobilnosti </t>
  </si>
  <si>
    <t>Upravljanje kvalitetom i učinkovitošću u lokalnoj samoupravi i javnoj upravi</t>
  </si>
  <si>
    <t>Uvjet DA/NE</t>
  </si>
  <si>
    <t>Osobe zaposlene nakon edukacija i osposobljavanja</t>
  </si>
  <si>
    <t>Integracijom osoba u nepovoljnoj poziciji na tržište rada smanjiti će se nezaposlenost i pridonijeti će se većoj zapošljivosti navedenih skupina</t>
  </si>
  <si>
    <t>Broj sudionika na edukacijama / osposobljavanjima</t>
  </si>
  <si>
    <t xml:space="preserve">Jačanje i nadogradnja formalno
stečenog obrazovanja, znanja i vještina
stanovništva Krapinsko – zagorske županije
</t>
  </si>
  <si>
    <t>Upis učenika u deficitarna zanimanja</t>
  </si>
  <si>
    <t>Razvojem sustava za poticanje upisa u deficitarna zanimanja doći će do poboljšanja slike na tržištu rada</t>
  </si>
  <si>
    <t>Razvijanje programa namijenjenog mladima će dovesti do njihovog uključivanja u društveni i lokalni život Krapinsko – zagorske županije</t>
  </si>
  <si>
    <t>Broj centara za mlade</t>
  </si>
  <si>
    <t>Razvijeni interni programi usavršavanja za javne djelatnike u javnim institucijama na županijskoj razini</t>
  </si>
  <si>
    <t>Povećanje razine znanja i kompetencija ljudskih resursa u javnim djelatnostima i upravi</t>
  </si>
  <si>
    <t>Podizanje razine znanja postojećih ljudskih resursa Krapinsko – zagorske županije o EU fondovima  apliciranju na natječaje, kao i osvještavanje lokalnog stanovništva o važnosti istih</t>
  </si>
  <si>
    <t>Osobe koje pohađaju edukacije o EU fondovima i projektima koje organizira Županija</t>
  </si>
  <si>
    <t>Broj stanova za koja su izdana rješenja za građenje</t>
  </si>
  <si>
    <t>Izrađeni planovi civilne zaštite</t>
  </si>
  <si>
    <t>Kvalitetno stanovanje podrazumijeva i izgrađenost prostora kao preduvjet za ostvarivanje kvalitete stanovanja</t>
  </si>
  <si>
    <t>Planovi civilne zaštite redovno se obnavljaju i nadopunjuju te odražavaju visoko razinu spremnosti odgovora na elementarne nepogode i druge prirodne / uvjetovane drugim čimbenicima katastrofe</t>
  </si>
  <si>
    <t>Uvjet – DA / NE</t>
  </si>
  <si>
    <t>Prosječan broj stanovnika po završenom stanu</t>
  </si>
  <si>
    <t>Mjere i aktivna politika poticanja nastanjivanja postojećih napuštenih, stambenih kapaciteta na prostoru Krapinsko-zagorske županije</t>
  </si>
  <si>
    <t>Zaštita lokalnog stanovništva , materijalnih i prirodnih dobara od elementarnih nepogoda i katastrofa</t>
  </si>
  <si>
    <t>Broj udruga koje ostvaruju potporu Krapinsko-zagorske županije</t>
  </si>
  <si>
    <t>Ulaganje u ostvarivanje prioriteta razvoja KZŽ kroz djelovanje organizacija civilnog društva</t>
  </si>
  <si>
    <t>Izrađena strategija razvoja civilnog društva na županijskoj razini</t>
  </si>
  <si>
    <t>Povećanje sposobnosti organizacija civilnog društva u upravljanju i sudjelovanju u lokalnom životu Krapinsko – zagorske županije</t>
  </si>
  <si>
    <t>Uvjet – DA/NE</t>
  </si>
  <si>
    <t>Programi /projekti umreženih OCD-a financiranih od strane KZŽ</t>
  </si>
  <si>
    <t>Poboljšanjem dijaloga i suradnje između civilnog društva te lokalnih i županijskih tijela doprinosi se razvoju lokalnih zajednica Krapinsko – zagorske županije</t>
  </si>
  <si>
    <t>Poticanjem razvoja volonterstva doprinosi se stabilnom društvenom okruženju Krapinsko – zagorske županije</t>
  </si>
  <si>
    <t>Uključene osobe u programe volonterstva</t>
  </si>
  <si>
    <t>Programi za društvenu i socijalnu uključenost osoba u nepovoljnom položaju financirani od strane Županije</t>
  </si>
  <si>
    <t>Uključivanjem osoba u nepovoljnom položaju u djelovanje OCD – ova, pokušava ih se integrirati u društveni život Krapinsko – zagorske županije</t>
  </si>
  <si>
    <t>Klimatski uvjeti, prirodne ljepote i ekološka očuvanost županije</t>
  </si>
  <si>
    <t>Očuvani okoliš i zdrav pristup razvoju osiguravaju privlačnost regije u odnosu na visoke ekološke standarde</t>
  </si>
  <si>
    <t>Projekti koji se temelje na očuvanju prirodnih vrijednosti i bioraznolikosti</t>
  </si>
  <si>
    <t>Razvoj identiteta Krapinsko – zagorske županije jačanjem svijesti o očuvanju prirodnih vrijednosti i bioraznolikosti</t>
  </si>
  <si>
    <t>Područja pod Naturom 2000 u Krapinsko – zagorskoj županiji</t>
  </si>
  <si>
    <t>Promocijom područja pod Naturom 2000 u Krapinsko – zagorskoj županiji se podiže svijest lokalnog stanovništva o postojanju i važnosti zaštite okoliša/prirode</t>
  </si>
  <si>
    <t>Zaštićena područja prirodnih resursa u Krapinsko – zagorskoj županiji</t>
  </si>
  <si>
    <t>Održivo upravljanje i adekvatna valorizacija prirodnih resursa na području Krapinsko – zagorske županije</t>
  </si>
  <si>
    <t>Kapaciteti sunčanih elektrana u Krapinsko-zagorskoj županiji</t>
  </si>
  <si>
    <t>Korištenje alternativnih izvora energije</t>
  </si>
  <si>
    <t>kW</t>
  </si>
  <si>
    <t>Projekti energetske učinkovitosti u sektoru zgradarstva i javne rasvjete</t>
  </si>
  <si>
    <t>Smanjenje potrošnje energije i postizanje energetskih ušteda na području Krapinsko – zagorske županije</t>
  </si>
  <si>
    <t>Broj (kumulativno u razdoblju 2016. – 2020.)</t>
  </si>
  <si>
    <t>Izgradnja infrastrukture za iskorištavanje energije iz obnovljivih izvora</t>
  </si>
  <si>
    <t>Izgradnjom infrastrukture za iskorištavanje energije iz obnovljivih izvora energije, primjereno će se pokriti sve veće potrebe za energijom</t>
  </si>
  <si>
    <t>Izrađen program zaštite okoliša Krapinsko – zagorske županije</t>
  </si>
  <si>
    <t>Poboljšanje kvalitete zraka, vode, tla, buke i ostalih sastavnica okoliša na području Krapinsko – zagorske županije</t>
  </si>
  <si>
    <t>Uvjet DA / NE</t>
  </si>
  <si>
    <t>Smanjenje količine otpada, saniranje i unaprjeđenje sustava gospodarenja otpadom na prostoru Krapinsko – zagorske županije</t>
  </si>
  <si>
    <t>Stvoriti bolje uvjete za kvalitetan svakodnevni život lokalnog stanovništva Krapinsko – zagorske županije</t>
  </si>
  <si>
    <t>km</t>
  </si>
  <si>
    <t>Sanirana klizišta</t>
  </si>
  <si>
    <t>Saniranje klizišta dovest će do sprječavanja nastanka sličnih događanja, i sprečavanja mogućih šteta, tj. za osiguranje stanja stabilne ravnoteže na prostoru županije</t>
  </si>
  <si>
    <t>Bolja prometna povezanost unutar i izvan Krapinsko – zagorske županije</t>
  </si>
  <si>
    <t>Izdvajanja iz proračuna Krapinsko – zagorske županije za saniranje posljedica od elementarnih nepogoda</t>
  </si>
  <si>
    <t>Zaštita  Krapinsko – zagorske županije od utjecaja i posljedica elementarnih nepogoda (poplava, tuče, suše)</t>
  </si>
  <si>
    <t>Poboljšanjem energetskog i komunikacijskog sustava dolazi do jačanja društveno-ekonomskog razvoja i kvalitete poslovnog okruženja</t>
  </si>
  <si>
    <t>Plan za održivo korištenje prirodne i kulturne baštine</t>
  </si>
  <si>
    <t>Održivo korištenje i zaštita prirodne i kulturne baštine Krapinsko – zagorske županije</t>
  </si>
  <si>
    <t xml:space="preserve">Jačanjem razine svijesti stanovništa o važnosti očuvanja baštine doprinijeti će se zaštiti i očuvanju okoliša te
održivom korištenju prirodnih i kulturnih resursa
</t>
  </si>
  <si>
    <t>Educirani građani o važnosti očuvanja prirodne i kulturne baštine</t>
  </si>
  <si>
    <t>Održavanje kulturne baštine u vidu obnove i izgradnje s ciljem promocije i razvoja kulture i kulturnih djelatnosti</t>
  </si>
  <si>
    <t xml:space="preserve">Rang prema drugim županijama 
</t>
  </si>
  <si>
    <t xml:space="preserve">Izračun prema podatcima u Regionalnom indeksu konkurentnosti
</t>
  </si>
  <si>
    <t>Izračun prema statističkim podatcima</t>
  </si>
  <si>
    <t>Izračun prema Regionalnom indeksu konkurentnosti</t>
  </si>
  <si>
    <t>APP: Subvencije poduzetnicima  / subvencioniranje kamata po odobrenim kreditima</t>
  </si>
  <si>
    <t>APP: Provođenje mjera energetske učinkovitosti punionice za električne automobile</t>
  </si>
  <si>
    <t>APP: Pomoć u naravi pojedincima i obiteljima</t>
  </si>
  <si>
    <t>APP: Izgradnja objekata društvene namjene</t>
  </si>
  <si>
    <t>APP: Zaštita spomenika kulture i zgrada za kulturne potrebe /obnova kuće Đure Prejac</t>
  </si>
  <si>
    <t>APP Izgradnja cjevovoda</t>
  </si>
  <si>
    <t>APP: Izgradnja školske sportske dvorane u Đurmancu</t>
  </si>
  <si>
    <t>APP: Izgradnja dječjeg vrtića u Gornjoj Stubici</t>
  </si>
  <si>
    <t>1.3.2.6.</t>
  </si>
  <si>
    <t>APP: Obnova doma kulture Hrašćina</t>
  </si>
  <si>
    <t>APP: Izgradnja objekata i uređaja kanalizacije</t>
  </si>
  <si>
    <t>APP: Izrada projekta izgradnje i izgradnja tržnice Konjšćina</t>
  </si>
  <si>
    <t>APP: Izgradnja i rekonstrukcija dječjeg vrtića Konjšćina</t>
  </si>
  <si>
    <t>APP:  Obnova i uređenje Starog grada Konjšćina</t>
  </si>
  <si>
    <t>APP: Izgradnja dječjeg vrtića u Kraljevcu na Sutli</t>
  </si>
  <si>
    <t>APP: Izgradnja višenamjenske zgrade u Kraljevcu na Sutli</t>
  </si>
  <si>
    <t>APP: Projekt Batazar</t>
  </si>
  <si>
    <t>APP: Izgradnja dječjeg vrtića Maslačak</t>
  </si>
  <si>
    <t>2.1.1.8.</t>
  </si>
  <si>
    <t>APP: Sanacija i privođenje namjeni stare zgrade žandarmerije - kult.povj.cjelina D.Stubice</t>
  </si>
  <si>
    <t>Razvoj poljoprivredne proizvodnje i gospodarstava u skladu sa zahtjevima tržišta EU</t>
  </si>
  <si>
    <t>APP: Poticanje poljoprivredne djelatnosti</t>
  </si>
  <si>
    <t>APP: Izgradnja centra Lobora</t>
  </si>
  <si>
    <t>APP: Sanacija i privođ.namj.zgrade ljekarne - Fellerova zgrada u D.Stub.-I.faza</t>
  </si>
  <si>
    <t>1.3.2.7.</t>
  </si>
  <si>
    <t>APP: Sufinanciranje uštede energije</t>
  </si>
  <si>
    <t>APP: Obnova fasade župne cerkve Sv. Ane</t>
  </si>
  <si>
    <t>3.2.1.9.</t>
  </si>
  <si>
    <t>APP:  Rekonstrukcija i energetska obnova zgrade općine Lobor</t>
  </si>
  <si>
    <t>3.2.1.10.</t>
  </si>
  <si>
    <t>APP: Izgradnja dječjeg igrališta Lobor</t>
  </si>
  <si>
    <t>2.3.4.6.</t>
  </si>
  <si>
    <t>APP: Sanacija mosta u V. Komoru Mače</t>
  </si>
  <si>
    <t>2.1.1.9.</t>
  </si>
  <si>
    <t>APP: Uređenje trga i nabava pozornice u Mariji Bistrici</t>
  </si>
  <si>
    <t>1.3.2.8.</t>
  </si>
  <si>
    <t>2.1.1.10.</t>
  </si>
  <si>
    <t>APP: Školska sportska dvorana Petrovsko</t>
  </si>
  <si>
    <t>1.3.2.9.</t>
  </si>
  <si>
    <t>APP: Dom u Štuparju</t>
  </si>
  <si>
    <t>APP: Uređenje zavičajne zbirke Radoboj</t>
  </si>
  <si>
    <t>3.2.1.11.</t>
  </si>
  <si>
    <t>APP:   Rekonstrukcija i energetska obnova zgrade općine Veliko Trgovišće</t>
  </si>
  <si>
    <t>APP: Brendiranje i razvoj turističke destinacije (Stubičke Toplice)</t>
  </si>
  <si>
    <t>APP: Manifestacija "Gljivarenje v Stubakima"</t>
  </si>
  <si>
    <t>1.3.2.10.</t>
  </si>
  <si>
    <t>APP: Izgradnja autokampa i turističke kuće</t>
  </si>
  <si>
    <t>APP: Energetska obnova zgrade Osnovne škole Stubičke Toplice</t>
  </si>
  <si>
    <t>APP: Kulturni centar u Stubičkim Toplicama</t>
  </si>
  <si>
    <t>2.1.1.11.</t>
  </si>
  <si>
    <t>APP: Školska dvorana Stubičke Toplice</t>
  </si>
  <si>
    <t>APP:  Autobusni kolodvor - cesta i građevina u Stubičkim Toplicama</t>
  </si>
  <si>
    <t>3.3.4.9.</t>
  </si>
  <si>
    <t>APP: Izgradnja mosta u Strmcu Stubičkom</t>
  </si>
  <si>
    <t>1.3.2.11.</t>
  </si>
  <si>
    <t>APP: Uređenje društvenih domova Sveti Križ Začretje</t>
  </si>
  <si>
    <t>APP: Izgradnja dječjeg vrtića Sveti Križ Začretje</t>
  </si>
  <si>
    <t>APP: Izgradnja gospodarske zone Velikog Trgovišća</t>
  </si>
  <si>
    <t>2.1.1.12.</t>
  </si>
  <si>
    <t>APP: Rekonstrukcija dječjeg vrtića Veliko Trgovišće</t>
  </si>
  <si>
    <t>2.1.1.13.</t>
  </si>
  <si>
    <t>2.1.1.14.</t>
  </si>
  <si>
    <t>APP: Izgradnja školske dvorane u Dubrovčanu</t>
  </si>
  <si>
    <t>APP: Poslovno - građevinski objekt "Pločko"</t>
  </si>
  <si>
    <t>APP: Poticanje poduzetništva - zgrada PZ Zagorska Sela</t>
  </si>
  <si>
    <t>APP: Izrada programa gospodarskog razvoja D. Stubice</t>
  </si>
  <si>
    <t>2.1.1.15.</t>
  </si>
  <si>
    <t>APP: Dogradnja i rekonstrukcija zgrade dječjeg vrtića u D. Stubici</t>
  </si>
  <si>
    <t>APP: Razvoj civilnog društva kroz udruge</t>
  </si>
  <si>
    <t>2.1.1.16.</t>
  </si>
  <si>
    <t>APP: Uređenje dvorišta OŠ Veliko Trgovišće</t>
  </si>
  <si>
    <t>APP: Izgradnja športske dvorane D. Stubici</t>
  </si>
  <si>
    <t>3.2.1.12.</t>
  </si>
  <si>
    <t>APP: Obnova fasade na POU  u D.Stubici</t>
  </si>
  <si>
    <t>APP: Komunalna infrastruktura u poslovnoj zoni Klanjec</t>
  </si>
  <si>
    <t>2.1.1.17.</t>
  </si>
  <si>
    <t>APP: Izgradnja i opremanje dječjeg vrtića Klanjec</t>
  </si>
  <si>
    <t>3.3.4.10.</t>
  </si>
  <si>
    <t>APP: Most kod zgrade LIDLA - a u Krapini</t>
  </si>
  <si>
    <t>3.3.4.11.</t>
  </si>
  <si>
    <t>APP: Pješački most kod zgrade Kotke</t>
  </si>
  <si>
    <t>3.3.4.12.</t>
  </si>
  <si>
    <t>APP: Sanacija Wohlovog mosta Krapina</t>
  </si>
  <si>
    <t>1.3.2.12.</t>
  </si>
  <si>
    <t>APP: Šetnica uz Krapinicu</t>
  </si>
  <si>
    <t>2.1.1.18.</t>
  </si>
  <si>
    <t>APP: Građenje, sanacija i adaptacija te opremanje školskih objekata u Krapini</t>
  </si>
  <si>
    <t>APP: Izgradnja zelenih otoka</t>
  </si>
  <si>
    <t>3.3.1.6.</t>
  </si>
  <si>
    <t>APP: Sanacija odlagališta otpada Gorjak</t>
  </si>
  <si>
    <t>2.1.1.19.</t>
  </si>
  <si>
    <t>APP: Dogradnja dječjeg vrtića Oroslavje</t>
  </si>
  <si>
    <t>1.3.2.13.</t>
  </si>
  <si>
    <t>APP: Izgradnja, održavanje i dodatna ulaganja u društvene domove u Oroslavju</t>
  </si>
  <si>
    <t>APP: Naknada štete pravnim i fizičkim osobama za elementarne nepogode</t>
  </si>
  <si>
    <t>APP: Izrada komunalne infrastrukture novih stambenih zgrada</t>
  </si>
  <si>
    <t>2.3.4.7.</t>
  </si>
  <si>
    <t>APP: Lokalni program mladih Oroslavje</t>
  </si>
  <si>
    <t>APP: Uređenje parka - kulturni spomenici Oroslavje</t>
  </si>
  <si>
    <t>2.1.1.20.</t>
  </si>
  <si>
    <t>APP: Rekonstrukcija vrtića Pregrada</t>
  </si>
  <si>
    <t>2.3.4.8.</t>
  </si>
  <si>
    <t>APP: Izgradnja dječjih igrališta Zabok</t>
  </si>
  <si>
    <t>2.1.1.21.</t>
  </si>
  <si>
    <t>APP: Izgradnja športske dvorane u Zaboku</t>
  </si>
  <si>
    <t>1.3.2.14.</t>
  </si>
  <si>
    <t>APP: Izgradnja društvenog doma Gredenci Zabok</t>
  </si>
  <si>
    <t>1.3.2.15.</t>
  </si>
  <si>
    <t>APP: Rekonstrukcija društvenog doma Prosenik Gubaševski</t>
  </si>
  <si>
    <t>APP: Izgradnja i sufinanciranje rada Krapinsko - zagorskog aerodroma</t>
  </si>
  <si>
    <t>APP:  Sanacija odlagališta Tugonica</t>
  </si>
  <si>
    <t>APP: Uređenje stare gradske jezgre grada Zlatara</t>
  </si>
  <si>
    <t>3.3.2.7.</t>
  </si>
  <si>
    <t>APP: Razvoj proizvodnje mlijeka i mesa</t>
  </si>
  <si>
    <t xml:space="preserve">APP: Mreža biciklističkih turističkih ruta po KZŽ </t>
  </si>
  <si>
    <t>APP: Turistička zajednica - poticanje i razvoj turizma</t>
  </si>
  <si>
    <t>APP: Promocija Zagorja kao turističke regije</t>
  </si>
  <si>
    <t>APP: Razvoj poduzetništva i obrtništva u ruralnom prostoru</t>
  </si>
  <si>
    <t>APP: Razvoj turizma u ruralnom prostoru</t>
  </si>
  <si>
    <t>APP: Izgradnja preradbenih i skladišnih kapaciteta</t>
  </si>
  <si>
    <t>APP: Osnivanje i jačanje zadruga i udruga proizvođača</t>
  </si>
  <si>
    <t>2.3.4.9.</t>
  </si>
  <si>
    <t>APP: Provođenje županijskog programa djelovanja na mlade</t>
  </si>
  <si>
    <t>APP: Unapređenje socio - zdravstvene zaštite starijih osoba</t>
  </si>
  <si>
    <t>APP: Razvoj institucija za brigu o starijim osobama, osobama s poteškoćama i osoba s posebnim potrebama</t>
  </si>
  <si>
    <t>APP: Pilot projekt revitalizacije suhih brdskih livada</t>
  </si>
  <si>
    <t>3.1.1.6.</t>
  </si>
  <si>
    <t>APP: Jačanje svijesti o važnosti i značaju očuvanja prirode</t>
  </si>
  <si>
    <t>APP: Očuvanje i održivo korištenje materijalne i nematerijalne kulturne baštine</t>
  </si>
  <si>
    <t>3.4.3.14.</t>
  </si>
  <si>
    <t>APP: Razvoj sustava praćenja i upravljanja prostorom i okolišem</t>
  </si>
  <si>
    <t>APP: Izgradnja i unapređenje sustava gospodarenja s otpadom</t>
  </si>
  <si>
    <t>3.3.4.13.</t>
  </si>
  <si>
    <t>APP: Unapređenje javnog prijevoza sa Zagrebom, Zagrebačkom županijom te unutar županije</t>
  </si>
  <si>
    <t>APP:  Poticanje malog poduzetništva</t>
  </si>
  <si>
    <t>Broj zaposlenih u poduzetničkim / gospodarskim zonama</t>
  </si>
  <si>
    <t>Broj aktivnih poduzetničkih zona</t>
  </si>
  <si>
    <t>Ulaganje u izgradnju poduzetničke infrastrukture u svrhu stvaranja preduvjeta za razvoj gospodarstva</t>
  </si>
  <si>
    <t>PRIORITET 1.1. RAZVOJ I UNAPREĐENJE GOSPODARSKE I PODUZETNIČKE INFRASTRUKTURE</t>
  </si>
  <si>
    <t>181.793 kuna</t>
  </si>
  <si>
    <t>250.000 kuna</t>
  </si>
  <si>
    <t>Broj zaposlenih</t>
  </si>
  <si>
    <t>Povećanje gospodarske i tržišne konkurentnosti Krapinsko – zagorske županije zbog razvoja odgovarajuće infrastrukture namijenjene podršci tehnološkom razvoju</t>
  </si>
  <si>
    <t>Broj zona</t>
  </si>
  <si>
    <t xml:space="preserve">Broj dostupnih oblika podrške za poduzetnike u Krapinsko-zagorskoj županiji čiji je nositelj KZŽ ili javne institucije s područja KZŽ                                                                                                       </t>
  </si>
  <si>
    <t>Broj financijskih oblika podrške</t>
  </si>
  <si>
    <t>Unapređenjem kvantitete i kvalitete investicijskih i kreditnih ponuda narast će razina konkurentnosti  malih i srednjih poduzetnika – obuhvaća dostupan krediti potencijal, jamstvene sheme, vouchere za pripremu projekata</t>
  </si>
  <si>
    <t>Broj zaposlenih sa SSS kod pravnih osoba</t>
  </si>
  <si>
    <t>Broj zaposlenih sa SSS</t>
  </si>
  <si>
    <t>Broj zaposlenih sa VSS kod pravnih osoba</t>
  </si>
  <si>
    <t>Broj zaposlenih sa VSS</t>
  </si>
  <si>
    <t>Kvaliteta usluga lokalne uprave poduzetnicima</t>
  </si>
  <si>
    <t>Rang prema drugim županijama u Hrvatskoj (RIK)</t>
  </si>
  <si>
    <t>Poticanje razvoja gospodarstva na području Krapinsko – zagorske županije od strane lokalne i regionalne vlasti – perceptivni indikator prema regionalnom indeksu konkurentnosti</t>
  </si>
  <si>
    <t>Broj uspostavljenih socijalno poduzetništva</t>
  </si>
  <si>
    <t>Poticanjem razvoja socijalnog poduzetništva dolazi do poboljšanja društveno – ekonomske slike Krapinsko – zagorske županije</t>
  </si>
  <si>
    <t>Koeficijent pokrivenosti uvoza izvozom</t>
  </si>
  <si>
    <t>Koeficijent</t>
  </si>
  <si>
    <t>Dodavanjem vrijednosti proizvoda, sustavnom edukacijom  i promocijom izvozne politike, povećati će se razina izvoza proizvoda Krapinsko – zagorske županije</t>
  </si>
  <si>
    <t>PRIORITET 1.2. TEHNOLOŠKA MODERNIZACIJA I JAČANJE ULOGE ISTRAŽIVANJA I RAZVOJA</t>
  </si>
  <si>
    <t>1.2.1. Poticanje sektora istraživanja i razvoja patenata i inovacija</t>
  </si>
  <si>
    <t>Vrijednost ulaganja u kunama</t>
  </si>
  <si>
    <t>Poticanjem razvoja sektora istraživanja,  razvoja patenata i inovacija, dolazi do povećanja razine konkurentnosti  Krapinsko – zagorske županije</t>
  </si>
  <si>
    <t>1.2.2. Modernizacija tehnoloških kapaciteta i poslovnih procesa</t>
  </si>
  <si>
    <t>Ulaganja u dugotrajnu materijalnu imovinu</t>
  </si>
  <si>
    <t>1.2.3. Poticanje ulaganja u istraživanje i razvoj, te primjenu znanja</t>
  </si>
  <si>
    <t>PRIORITET 1.3. RAZVOJ TURIZMA</t>
  </si>
  <si>
    <t>Jačanje prepoznatljivosti regije te raznovrsna ponuda mogu rezultirati većim brojem dolazaka i noćenja što doprinosi konkurentnosti regije.</t>
  </si>
  <si>
    <t>1.3.1. Razvoj selektivnih oblika turizma</t>
  </si>
  <si>
    <t xml:space="preserve"> 1.3.2. Razvoj turističke infrastrukture</t>
  </si>
  <si>
    <t>60,26 ha</t>
  </si>
  <si>
    <t>100 ha</t>
  </si>
  <si>
    <t>1.3.3. Poboljšanje usluga i kapaciteta postojećih turističko – informativnih centara</t>
  </si>
  <si>
    <t>1.3.4. Brendiranje i promocija Krapinsko – zagorske županije kao poželjne turističke destinacije</t>
  </si>
  <si>
    <t>PRIORITET 1.4. RAZVOJ POLJOPRIVREDNE PROIZVODNJE</t>
  </si>
  <si>
    <t>1.4.1. Usklađivanje poljoprivredne infrastrukture za tržište EU</t>
  </si>
  <si>
    <t>Poticaji za udruživanja pojedinaca i manjih</t>
  </si>
  <si>
    <t>1.4.3. Povećanje proizvodne učinkovitosti voćarstva, vinogradarstva, te povrćarstva</t>
  </si>
  <si>
    <t>1.4.4. Poticanje razvoja stočarstva i mljekarstva</t>
  </si>
  <si>
    <t>1.4.5. Promocija i poticanje ekološke poljoprivredne proizvodnje</t>
  </si>
  <si>
    <t>Promocijom ekološke poljoprivredne proizvodnje nastojati će se osvijestiti i  educirati poljoprivredni proizvođači, te će se  pridonijeti  dodavanju  vrijednosti  poljoprivrednim</t>
  </si>
  <si>
    <t>1.1.1.         Razvoj poduzetničke i gospodarske infrastrukture za podršku tehnološkom razvoju</t>
  </si>
  <si>
    <t>1.1.2.         Proaktivno ulaganje u izgradnju i međusobno povezivanje poduzetničkih zona</t>
  </si>
  <si>
    <t>1.1.3.         Unapređenje kvantitete i kvalitete investicijskih i kreditnih ponuda za poduzetništvo</t>
  </si>
  <si>
    <t>1.1.4.         Poticanje cjeloživotnog obrazovanja i izobrazbe poduzetnika</t>
  </si>
  <si>
    <t>1.1.5.         Poticanje međusobnog povezivanja gospodarskih subjekata i suradnje s lokalnim vlastima</t>
  </si>
  <si>
    <t>1.1.7.         Povećanje razine konkurentnosti i izvoza proizvoda</t>
  </si>
  <si>
    <t>CILJ 1. - Konkurentno gospodarstvo</t>
  </si>
  <si>
    <t xml:space="preserve">1.1. </t>
  </si>
  <si>
    <t xml:space="preserve">1.1.1. </t>
  </si>
  <si>
    <t>1.4.2. Poticanje okrupnjivanja poljoprivrednih posjeda od strane KZŽ</t>
  </si>
  <si>
    <t>2.5.2.</t>
  </si>
  <si>
    <t>Vrijednost ulaganja u milijunima kuna</t>
  </si>
  <si>
    <t>27 759</t>
  </si>
  <si>
    <t>3 302</t>
  </si>
  <si>
    <t>NE</t>
  </si>
  <si>
    <t>DA</t>
  </si>
  <si>
    <t>2 000</t>
  </si>
  <si>
    <t>Broj pripadnika Hrvatske gorske službe spašavanja Stanice Krapina osposobljenih za gorskog spašavatelja</t>
  </si>
  <si>
    <t>Broj osposobljenih pripadnika županijskih postrojbi civilne zaštite</t>
  </si>
  <si>
    <t>Organiziranje i materijalno - tehničko opremanje i osposobljavanje sudionika, operativnih snaga i građana za ostvarivanje zaštite i spašavanja ljudi, životinja, materijalnih i kulturnih dobara i okoliša</t>
  </si>
  <si>
    <t>Broj vozila vatrogasnih postrojbi na području Krapinsko zagorske županije</t>
  </si>
  <si>
    <t>Povećanje učinkovitosti vatrogasnih službi i udruga, kao zaštite lokalnog stanovništva</t>
  </si>
  <si>
    <t>Poticanje razvoja volonterstva</t>
  </si>
  <si>
    <t>Razvijenost opće infrastrukture</t>
  </si>
  <si>
    <t>Uporabljen otpad/ukupna količina</t>
  </si>
  <si>
    <t>Razvijenost opće infrastrukture (RIK)</t>
  </si>
  <si>
    <t>11 896</t>
  </si>
  <si>
    <t>6 448,88</t>
  </si>
  <si>
    <t>6 800, 00</t>
  </si>
  <si>
    <t>Izrađeni strateški programi zaštite okoliša</t>
  </si>
  <si>
    <t>Zaštita okoliša i održivo upravljanje prirodnim resursima koje je strateški usmjereno</t>
  </si>
  <si>
    <t>8 solarnih elektrana</t>
  </si>
  <si>
    <t>8 solarnih elektrana 4 područna sustava grijanja na biomasu</t>
  </si>
  <si>
    <t>Uspostavljen funkcionalan integrirani sustav gospodarenja otpadom – Izgrađen Regionalni centar za gospodarenje otpadom</t>
  </si>
  <si>
    <t>Razina kvalitete i razvoj javne infrastrukture i uređenje prostora kao preduvjet podizanja kvalitete života stanovništva</t>
  </si>
  <si>
    <t>Rang prema drugim županijama (RIK)</t>
  </si>
  <si>
    <t>Prikupljeni komunalni otpad po stanovniku</t>
  </si>
  <si>
    <t>Broj divljih odlagališta otpada</t>
  </si>
  <si>
    <t>Kg/stanovnik</t>
  </si>
  <si>
    <t>Prosječna opskrbljenost stanovništva vodom</t>
  </si>
  <si>
    <t>Priključenost stanovništva na sustav odvodnje</t>
  </si>
  <si>
    <t>%</t>
  </si>
  <si>
    <t>Modernizirane županijske ceste</t>
  </si>
  <si>
    <t>Modernizirane lokalne ceste</t>
  </si>
  <si>
    <t xml:space="preserve">Vrijednost kn
</t>
  </si>
  <si>
    <t>Izgrađeni priključni vodovi</t>
  </si>
  <si>
    <t>Gustoća priključaka širokopojasnog interneta</t>
  </si>
  <si>
    <t xml:space="preserve">Stabilna
investicijska potpora
kulturnim ustanovama
na regionalnoj razini
(narodne knjižnice i
centri/domovi kulture,
muzeji, kazališta)
</t>
  </si>
  <si>
    <t xml:space="preserve"> Razvoj kulturne
infrastrukture i
participacije u kulturnom
životu
</t>
  </si>
  <si>
    <t>Izdvajanja u kunama iz proračuna KZŽ</t>
  </si>
  <si>
    <t>Broj osoba</t>
  </si>
  <si>
    <t>Kulturna dobra u obnovi</t>
  </si>
  <si>
    <t>Broj objekata u obnovi</t>
  </si>
  <si>
    <t>1.2.</t>
  </si>
  <si>
    <t>1.1.6.</t>
  </si>
  <si>
    <t>1.1.7.</t>
  </si>
  <si>
    <t>1.1.4.</t>
  </si>
  <si>
    <t>1.1.5.</t>
  </si>
  <si>
    <t>1.3.</t>
  </si>
  <si>
    <t>1.3.1.</t>
  </si>
  <si>
    <t>1.3.4.</t>
  </si>
  <si>
    <t>1.4.</t>
  </si>
  <si>
    <t>1.4.1.</t>
  </si>
  <si>
    <t>1.4.2.</t>
  </si>
  <si>
    <t>1.4.3.</t>
  </si>
  <si>
    <t>1.4.4.</t>
  </si>
  <si>
    <t>1.4.5.</t>
  </si>
  <si>
    <t>1.2.1.</t>
  </si>
  <si>
    <t>1.2.2.</t>
  </si>
  <si>
    <t>1.2.3.</t>
  </si>
  <si>
    <t>Razvoj sustav civilne zaštite</t>
  </si>
  <si>
    <t>APP: Ulaganja u poslovnu zonu Pregrada</t>
  </si>
  <si>
    <t>APP: Energetska obnova zgrade NK Radoboj</t>
  </si>
  <si>
    <t>APP: Jačanje sposobnosti i kvalitete obrazovnih institucija</t>
  </si>
  <si>
    <t>3.3.4.14.</t>
  </si>
  <si>
    <t xml:space="preserve">APP:Izgradnja produžetka Ulice F. Galovića Krapina </t>
  </si>
  <si>
    <t>APP: Pomoć za izvođenje visokoobrazovnih programa</t>
  </si>
  <si>
    <t>APP: Poticanje korištenja obnovljivih izvora energije</t>
  </si>
  <si>
    <t>APP: Manifestacije  u u kulturi</t>
  </si>
  <si>
    <t xml:space="preserve">APP: Promicanje kulturnog turizma </t>
  </si>
  <si>
    <t>2.1.1.22.</t>
  </si>
  <si>
    <t>APP: Dogradnja dječjeg vrtića "Balončica" Hum na Sutli</t>
  </si>
  <si>
    <t>APP: Izgradnja dječjeg vrtića u Mariji Bistrici</t>
  </si>
  <si>
    <t>APP: Povećanje ekonomske veličine poljoprivrednih gospodarstva</t>
  </si>
  <si>
    <t>2.1.1.23.</t>
  </si>
  <si>
    <t>APP: Izgradnja dječjeg vrtića Lobor</t>
  </si>
  <si>
    <t>1.3.2.16.</t>
  </si>
  <si>
    <t>APP: Izgradnja hostela u Radoboju</t>
  </si>
  <si>
    <t>1.1.1.6.</t>
  </si>
  <si>
    <t>1.1.1.7.</t>
  </si>
  <si>
    <t>1.1.1.8.</t>
  </si>
  <si>
    <t>1.1.1.9.</t>
  </si>
  <si>
    <t>1.1.1.10.</t>
  </si>
  <si>
    <t>1.1.1.11.</t>
  </si>
  <si>
    <t>1.1.1.12.</t>
  </si>
  <si>
    <t>APP: Izrada planova upravljanja zonama</t>
  </si>
  <si>
    <t>APP: Rad One Stop Service Centra</t>
  </si>
  <si>
    <t>APP: Matchmaking aktivnosti</t>
  </si>
  <si>
    <t>APP: Izrada promotivnih materijala za zone</t>
  </si>
  <si>
    <t>1.1.3.7.</t>
  </si>
  <si>
    <t>APP: Jamstveni fond</t>
  </si>
  <si>
    <t>APP: Poslovno-tehnološki inkubator</t>
  </si>
  <si>
    <t>1.1.6.         Poticanje razvoja društvenog podzetništva i socijalnih invoacija</t>
  </si>
  <si>
    <t>1.1.7.1.</t>
  </si>
  <si>
    <t>1.1.7.2.</t>
  </si>
  <si>
    <t>1.1.7.3.</t>
  </si>
  <si>
    <t>1.1.6.1.</t>
  </si>
  <si>
    <t>APP: Edukacije za društveno poduzetništvo</t>
  </si>
  <si>
    <t>APP: Uspostava socijalne zadruge</t>
  </si>
  <si>
    <t>APP:  Ulaganja tvrtki u modernizaciju proizvodnje i jačanje izvoza</t>
  </si>
  <si>
    <t>1.2.1.1.</t>
  </si>
  <si>
    <t>1.2.2.1.</t>
  </si>
  <si>
    <t>APP: Umrežavanje za poticanje investicija, eudukacije na temu inovacija</t>
  </si>
  <si>
    <t>APP: Modernizacija u trvtkama, korištenje ICT</t>
  </si>
  <si>
    <t>1.2.3.2.</t>
  </si>
  <si>
    <t>APP: Ulaganja u istraživanje i razvoj</t>
  </si>
  <si>
    <t>APP: Razvoj dodatnih oblika turističke ponude (privatne investicije)</t>
  </si>
  <si>
    <t>Promoviranuje turističke ponude na području JLS</t>
  </si>
  <si>
    <t>1.3.2.17.</t>
  </si>
  <si>
    <t>APP: Centar kompetencija</t>
  </si>
  <si>
    <t>1.3.2.18.</t>
  </si>
  <si>
    <t>APP: Izgradnja turističkih kapaciteta (privatne investicije)</t>
  </si>
  <si>
    <t>APP: Izrada projektne dokumentacije za prenamjene TIC - a, izgradnja TIC-a</t>
  </si>
  <si>
    <t>1.4.3.5.</t>
  </si>
  <si>
    <t>APP: Ulaganja u modernizaciju proizvodnje</t>
  </si>
  <si>
    <t>190.000 kuna</t>
  </si>
  <si>
    <t>200.000 kuna</t>
  </si>
  <si>
    <t>70,00 ha</t>
  </si>
  <si>
    <t>85,00 ha</t>
  </si>
  <si>
    <t>1-3</t>
  </si>
  <si>
    <t>5-10</t>
  </si>
  <si>
    <t>3-5</t>
  </si>
  <si>
    <t>5-7</t>
  </si>
  <si>
    <t>2.1.1.24.</t>
  </si>
  <si>
    <t>APP: Izgradnja/opremanje, dogradnja osnovnih i srednjih škola u KZŽ</t>
  </si>
  <si>
    <t>2.1.1.25.</t>
  </si>
  <si>
    <t>APP: Osiguravanje sredstava za rad škola (plaće, materijalni uvjeti)</t>
  </si>
  <si>
    <t>APP: Uvođenje novih kurikuluma u škole</t>
  </si>
  <si>
    <t>2.1.2.2.</t>
  </si>
  <si>
    <t>APP: Stručno usavršavanje i doškolavanje, mobilnosti</t>
  </si>
  <si>
    <t>APP: Ulaganja zdravstvenih ustanova u razvoj dodatnih oblika skrbi/zdravstveni turizam</t>
  </si>
  <si>
    <t>APP: Pomoć u kući starijim osobama</t>
  </si>
  <si>
    <t>2.2.5.8.</t>
  </si>
  <si>
    <t>2.2.5.9.</t>
  </si>
  <si>
    <t>APP: Projekti socijalnog uključivanja</t>
  </si>
  <si>
    <t>APP. Crveni križ</t>
  </si>
  <si>
    <t>APP: Promicanje socijalnog uključivanja ranjivih skupina u društvo i gospodarstvo/mjere aktivne politike zapošljavanja</t>
  </si>
  <si>
    <t>2.3.6.1.</t>
  </si>
  <si>
    <t>APP: projektne klinike / savjetovanja / informiranje</t>
  </si>
  <si>
    <t>2.4.1.3.</t>
  </si>
  <si>
    <t>APP: Upravljanje stanovima</t>
  </si>
  <si>
    <t>APP: Projekti - javne politike</t>
  </si>
  <si>
    <t>2.5.3.1.</t>
  </si>
  <si>
    <t>APP: razvoj centara za volontiranje</t>
  </si>
  <si>
    <t>APP: potpora razvoju udruga / javne manifestacije</t>
  </si>
  <si>
    <t>3.1.2.1.</t>
  </si>
  <si>
    <t>APP: Upravljanje NATURA područjima</t>
  </si>
  <si>
    <t>3.1.1.7.</t>
  </si>
  <si>
    <t>Integracija prirodne baštine u turističku ponudu</t>
  </si>
  <si>
    <t>3.1.3.3.</t>
  </si>
  <si>
    <t>APP: uređivanje prirodne baštine</t>
  </si>
  <si>
    <t>APP: Energetski centar</t>
  </si>
  <si>
    <t>APP: Mjerenje zgađenja</t>
  </si>
  <si>
    <t>3.2.3.3.</t>
  </si>
  <si>
    <t>APP: Sanacija divljih odlagališta</t>
  </si>
  <si>
    <t>3.3.1.7.</t>
  </si>
  <si>
    <t>APP: Regionalni centar gospodarenja otpadom</t>
  </si>
  <si>
    <t>APP: Pretovarna stanica</t>
  </si>
  <si>
    <t>3.3.2.8.</t>
  </si>
  <si>
    <t>APP Aglomeracije</t>
  </si>
  <si>
    <t>APP:Izgradnja državnih cesta</t>
  </si>
  <si>
    <t>APP: Izrada projekta Kuće Europske himne</t>
  </si>
  <si>
    <t>APP: Zaštita priordne i kulturne baštine</t>
  </si>
  <si>
    <t>Polazna vrijednost    (n-1)</t>
  </si>
  <si>
    <t>Ciljana vrijednost (2016.)</t>
  </si>
  <si>
    <t>Ciljana vrijednost (2017.)</t>
  </si>
  <si>
    <t>Ciljana vrijednost (2018.)</t>
  </si>
  <si>
    <t>8 solarnih elektrana , 1 područno grijanje</t>
  </si>
  <si>
    <t>2.3.4.10.</t>
  </si>
  <si>
    <t>APP: Provođenje lokalnih programa djelovanja na mlade</t>
  </si>
  <si>
    <t>2.5.1.5.</t>
  </si>
  <si>
    <t>APP: Regenerator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</si>
</sst>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n&quot;;[Red]\-#,##0\ &quot;kn&quot;"/>
    <numFmt numFmtId="7" formatCode="#,##0.00\ &quot;kn&quot;;\-#,##0.00\ &quot;kn&quot;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#,##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8" fillId="0" borderId="0"/>
  </cellStyleXfs>
  <cellXfs count="717">
    <xf numFmtId="0" fontId="0" fillId="0" borderId="0" xfId="0"/>
    <xf numFmtId="164" fontId="3" fillId="5" borderId="40" xfId="0" applyNumberFormat="1" applyFont="1" applyFill="1" applyBorder="1"/>
    <xf numFmtId="164" fontId="4" fillId="5" borderId="40" xfId="1" applyNumberFormat="1" applyFont="1" applyFill="1" applyBorder="1" applyAlignment="1">
      <alignment vertical="center" wrapText="1"/>
    </xf>
    <xf numFmtId="164" fontId="4" fillId="5" borderId="54" xfId="1" applyNumberFormat="1" applyFont="1" applyFill="1" applyBorder="1" applyAlignment="1">
      <alignment vertical="center" wrapText="1"/>
    </xf>
    <xf numFmtId="164" fontId="4" fillId="5" borderId="102" xfId="1" applyNumberFormat="1" applyFont="1" applyFill="1" applyBorder="1" applyAlignment="1">
      <alignment vertical="center" wrapText="1"/>
    </xf>
    <xf numFmtId="164" fontId="4" fillId="5" borderId="40" xfId="1" applyNumberFormat="1" applyFont="1" applyFill="1" applyBorder="1" applyAlignment="1">
      <alignment wrapText="1"/>
    </xf>
    <xf numFmtId="164" fontId="4" fillId="5" borderId="40" xfId="1" applyNumberFormat="1" applyFont="1" applyFill="1" applyBorder="1" applyAlignment="1"/>
    <xf numFmtId="165" fontId="4" fillId="5" borderId="40" xfId="1" applyNumberFormat="1" applyFont="1" applyFill="1" applyBorder="1" applyAlignment="1">
      <alignment wrapText="1"/>
    </xf>
    <xf numFmtId="166" fontId="3" fillId="0" borderId="27" xfId="0" applyNumberFormat="1" applyFont="1" applyBorder="1" applyAlignment="1">
      <alignment horizontal="right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 applyAlignment="1"/>
    <xf numFmtId="0" fontId="5" fillId="2" borderId="2" xfId="1" applyFont="1" applyFill="1" applyBorder="1" applyAlignment="1">
      <alignment horizontal="center" vertical="center"/>
    </xf>
    <xf numFmtId="0" fontId="4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18" xfId="1" applyFont="1" applyFill="1" applyBorder="1" applyAlignment="1">
      <alignment horizontal="left" vertical="center" wrapText="1"/>
    </xf>
    <xf numFmtId="0" fontId="5" fillId="3" borderId="0" xfId="1" applyFont="1" applyFill="1" applyAlignment="1"/>
    <xf numFmtId="0" fontId="6" fillId="3" borderId="0" xfId="0" applyFont="1" applyFill="1" applyAlignment="1"/>
    <xf numFmtId="0" fontId="4" fillId="5" borderId="0" xfId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46" xfId="1" applyFont="1" applyFill="1" applyBorder="1" applyAlignment="1">
      <alignment wrapText="1"/>
    </xf>
    <xf numFmtId="0" fontId="4" fillId="5" borderId="35" xfId="1" applyFont="1" applyFill="1" applyBorder="1" applyAlignment="1">
      <alignment wrapText="1"/>
    </xf>
    <xf numFmtId="0" fontId="4" fillId="5" borderId="27" xfId="1" applyFont="1" applyFill="1" applyBorder="1" applyAlignment="1">
      <alignment horizontal="center" vertical="center"/>
    </xf>
    <xf numFmtId="0" fontId="4" fillId="5" borderId="54" xfId="1" applyFont="1" applyFill="1" applyBorder="1" applyAlignment="1">
      <alignment wrapText="1"/>
    </xf>
    <xf numFmtId="164" fontId="4" fillId="5" borderId="94" xfId="1" applyNumberFormat="1" applyFont="1" applyFill="1" applyBorder="1" applyAlignment="1">
      <alignment wrapText="1"/>
    </xf>
    <xf numFmtId="0" fontId="4" fillId="5" borderId="36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wrapText="1"/>
    </xf>
    <xf numFmtId="0" fontId="4" fillId="5" borderId="0" xfId="1" applyFont="1" applyFill="1" applyBorder="1" applyAlignment="1">
      <alignment wrapText="1"/>
    </xf>
    <xf numFmtId="0" fontId="4" fillId="5" borderId="31" xfId="1" applyFont="1" applyFill="1" applyBorder="1" applyAlignment="1">
      <alignment horizontal="center" vertical="center"/>
    </xf>
    <xf numFmtId="0" fontId="4" fillId="5" borderId="47" xfId="1" applyFont="1" applyFill="1" applyBorder="1" applyAlignment="1">
      <alignment wrapText="1"/>
    </xf>
    <xf numFmtId="0" fontId="4" fillId="5" borderId="45" xfId="1" applyFont="1" applyFill="1" applyBorder="1" applyAlignment="1">
      <alignment wrapText="1"/>
    </xf>
    <xf numFmtId="164" fontId="4" fillId="5" borderId="99" xfId="1" applyNumberFormat="1" applyFont="1" applyFill="1" applyBorder="1" applyAlignment="1">
      <alignment wrapText="1"/>
    </xf>
    <xf numFmtId="0" fontId="4" fillId="5" borderId="0" xfId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97" xfId="1" applyFont="1" applyFill="1" applyBorder="1" applyAlignment="1">
      <alignment horizontal="center" vertical="center"/>
    </xf>
    <xf numFmtId="164" fontId="4" fillId="5" borderId="98" xfId="1" applyNumberFormat="1" applyFont="1" applyFill="1" applyBorder="1" applyAlignment="1">
      <alignment wrapText="1"/>
    </xf>
    <xf numFmtId="0" fontId="4" fillId="3" borderId="8" xfId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5" borderId="54" xfId="1" applyFont="1" applyFill="1" applyBorder="1" applyAlignment="1"/>
    <xf numFmtId="164" fontId="4" fillId="5" borderId="94" xfId="1" applyNumberFormat="1" applyFont="1" applyFill="1" applyBorder="1" applyAlignment="1"/>
    <xf numFmtId="0" fontId="4" fillId="5" borderId="26" xfId="1" applyFont="1" applyFill="1" applyBorder="1" applyAlignment="1"/>
    <xf numFmtId="0" fontId="4" fillId="5" borderId="0" xfId="1" applyFont="1" applyFill="1" applyBorder="1" applyAlignment="1"/>
    <xf numFmtId="0" fontId="4" fillId="5" borderId="55" xfId="1" applyFont="1" applyFill="1" applyBorder="1" applyAlignment="1">
      <alignment wrapText="1"/>
    </xf>
    <xf numFmtId="0" fontId="3" fillId="0" borderId="54" xfId="0" applyFont="1" applyBorder="1" applyAlignment="1"/>
    <xf numFmtId="0" fontId="4" fillId="5" borderId="59" xfId="1" applyFont="1" applyFill="1" applyBorder="1" applyAlignment="1"/>
    <xf numFmtId="0" fontId="4" fillId="5" borderId="44" xfId="1" applyFont="1" applyFill="1" applyBorder="1" applyAlignment="1"/>
    <xf numFmtId="0" fontId="4" fillId="5" borderId="45" xfId="1" applyFont="1" applyFill="1" applyBorder="1" applyAlignment="1"/>
    <xf numFmtId="0" fontId="3" fillId="5" borderId="35" xfId="0" applyFont="1" applyFill="1" applyBorder="1" applyAlignment="1">
      <alignment vertical="center"/>
    </xf>
    <xf numFmtId="0" fontId="3" fillId="5" borderId="45" xfId="0" applyFont="1" applyFill="1" applyBorder="1" applyAlignment="1">
      <alignment vertical="center"/>
    </xf>
    <xf numFmtId="0" fontId="4" fillId="5" borderId="81" xfId="1" applyFont="1" applyFill="1" applyBorder="1" applyAlignment="1">
      <alignment wrapText="1"/>
    </xf>
    <xf numFmtId="0" fontId="4" fillId="5" borderId="87" xfId="1" applyFont="1" applyFill="1" applyBorder="1" applyAlignment="1">
      <alignment wrapText="1"/>
    </xf>
    <xf numFmtId="0" fontId="4" fillId="5" borderId="69" xfId="1" applyFont="1" applyFill="1" applyBorder="1" applyAlignment="1">
      <alignment wrapText="1"/>
    </xf>
    <xf numFmtId="0" fontId="4" fillId="5" borderId="68" xfId="1" applyFont="1" applyFill="1" applyBorder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3" fillId="0" borderId="12" xfId="0" applyFont="1" applyBorder="1" applyAlignment="1"/>
    <xf numFmtId="0" fontId="4" fillId="5" borderId="38" xfId="1" applyFont="1" applyFill="1" applyBorder="1" applyAlignment="1">
      <alignment horizontal="center" vertical="center" wrapText="1"/>
    </xf>
    <xf numFmtId="0" fontId="4" fillId="5" borderId="60" xfId="1" applyFont="1" applyFill="1" applyBorder="1" applyAlignment="1">
      <alignment wrapText="1"/>
    </xf>
    <xf numFmtId="0" fontId="4" fillId="5" borderId="58" xfId="1" applyFont="1" applyFill="1" applyBorder="1" applyAlignment="1">
      <alignment wrapText="1"/>
    </xf>
    <xf numFmtId="0" fontId="4" fillId="5" borderId="36" xfId="1" applyFont="1" applyFill="1" applyBorder="1" applyAlignment="1">
      <alignment horizontal="center" vertical="center" wrapText="1"/>
    </xf>
    <xf numFmtId="0" fontId="4" fillId="5" borderId="44" xfId="1" applyFont="1" applyFill="1" applyBorder="1" applyAlignment="1">
      <alignment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50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wrapText="1"/>
    </xf>
    <xf numFmtId="0" fontId="4" fillId="5" borderId="26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wrapText="1"/>
    </xf>
    <xf numFmtId="0" fontId="4" fillId="5" borderId="44" xfId="1" applyFont="1" applyFill="1" applyBorder="1" applyAlignment="1">
      <alignment horizontal="center" vertical="center" wrapText="1"/>
    </xf>
    <xf numFmtId="0" fontId="4" fillId="5" borderId="96" xfId="1" applyFont="1" applyFill="1" applyBorder="1" applyAlignment="1">
      <alignment horizontal="center" vertical="center" wrapText="1"/>
    </xf>
    <xf numFmtId="0" fontId="4" fillId="5" borderId="80" xfId="1" applyFont="1" applyFill="1" applyBorder="1" applyAlignment="1">
      <alignment wrapText="1"/>
    </xf>
    <xf numFmtId="0" fontId="4" fillId="5" borderId="67" xfId="1" applyFont="1" applyFill="1" applyBorder="1" applyAlignment="1">
      <alignment wrapText="1"/>
    </xf>
    <xf numFmtId="0" fontId="4" fillId="6" borderId="17" xfId="1" applyFont="1" applyFill="1" applyBorder="1" applyAlignment="1">
      <alignment horizontal="center" vertical="center" wrapText="1"/>
    </xf>
    <xf numFmtId="0" fontId="4" fillId="6" borderId="44" xfId="1" applyFont="1" applyFill="1" applyBorder="1" applyAlignment="1">
      <alignment horizontal="center" vertical="center" wrapText="1"/>
    </xf>
    <xf numFmtId="0" fontId="4" fillId="6" borderId="43" xfId="1" applyFont="1" applyFill="1" applyBorder="1" applyAlignment="1">
      <alignment horizontal="center" vertical="center" wrapText="1"/>
    </xf>
    <xf numFmtId="0" fontId="4" fillId="6" borderId="17" xfId="1" applyFont="1" applyFill="1" applyBorder="1" applyAlignment="1">
      <alignment vertical="center" wrapText="1"/>
    </xf>
    <xf numFmtId="0" fontId="4" fillId="6" borderId="44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43" xfId="1" applyFont="1" applyFill="1" applyBorder="1" applyAlignment="1">
      <alignment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3" fillId="5" borderId="0" xfId="0" applyFont="1" applyFill="1" applyAlignment="1"/>
    <xf numFmtId="0" fontId="3" fillId="5" borderId="44" xfId="0" applyFont="1" applyFill="1" applyBorder="1" applyAlignment="1"/>
    <xf numFmtId="0" fontId="3" fillId="5" borderId="45" xfId="0" applyFont="1" applyFill="1" applyBorder="1" applyAlignment="1"/>
    <xf numFmtId="0" fontId="3" fillId="0" borderId="0" xfId="0" applyFont="1" applyAlignment="1">
      <alignment horizontal="center" vertical="center"/>
    </xf>
    <xf numFmtId="164" fontId="3" fillId="0" borderId="44" xfId="0" applyNumberFormat="1" applyFont="1" applyBorder="1" applyAlignment="1"/>
    <xf numFmtId="164" fontId="3" fillId="0" borderId="45" xfId="0" applyNumberFormat="1" applyFont="1" applyBorder="1" applyAlignment="1"/>
    <xf numFmtId="164" fontId="3" fillId="0" borderId="39" xfId="0" applyNumberFormat="1" applyFont="1" applyBorder="1" applyAlignment="1"/>
    <xf numFmtId="164" fontId="3" fillId="0" borderId="0" xfId="0" applyNumberFormat="1" applyFont="1" applyAlignment="1"/>
    <xf numFmtId="164" fontId="4" fillId="5" borderId="94" xfId="1" applyNumberFormat="1" applyFont="1" applyFill="1" applyBorder="1" applyAlignment="1">
      <alignment horizontal="right" wrapText="1"/>
    </xf>
    <xf numFmtId="164" fontId="3" fillId="5" borderId="94" xfId="0" applyNumberFormat="1" applyFont="1" applyFill="1" applyBorder="1"/>
    <xf numFmtId="0" fontId="5" fillId="0" borderId="0" xfId="1" applyFont="1" applyAlignment="1">
      <alignment horizontal="center" vertical="center" wrapText="1"/>
    </xf>
    <xf numFmtId="164" fontId="5" fillId="0" borderId="43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5" fillId="4" borderId="65" xfId="1" applyFont="1" applyFill="1" applyBorder="1" applyAlignment="1">
      <alignment horizontal="center" vertical="center" wrapText="1"/>
    </xf>
    <xf numFmtId="0" fontId="5" fillId="4" borderId="80" xfId="1" applyFont="1" applyFill="1" applyBorder="1" applyAlignment="1">
      <alignment horizontal="center" vertical="center" wrapText="1"/>
    </xf>
    <xf numFmtId="0" fontId="5" fillId="4" borderId="66" xfId="1" applyFont="1" applyFill="1" applyBorder="1" applyAlignment="1">
      <alignment horizontal="center" vertical="center" wrapText="1"/>
    </xf>
    <xf numFmtId="0" fontId="5" fillId="4" borderId="67" xfId="1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vertical="center" wrapText="1"/>
    </xf>
    <xf numFmtId="0" fontId="6" fillId="6" borderId="74" xfId="0" applyFont="1" applyFill="1" applyBorder="1" applyAlignment="1">
      <alignment horizontal="center" vertical="center" wrapText="1"/>
    </xf>
    <xf numFmtId="3" fontId="6" fillId="6" borderId="74" xfId="0" applyNumberFormat="1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/>
    <xf numFmtId="0" fontId="3" fillId="0" borderId="12" xfId="0" applyFont="1" applyBorder="1"/>
    <xf numFmtId="0" fontId="4" fillId="5" borderId="77" xfId="1" applyFont="1" applyFill="1" applyBorder="1" applyAlignment="1">
      <alignment horizontal="left" vertical="center" wrapText="1"/>
    </xf>
    <xf numFmtId="164" fontId="3" fillId="5" borderId="98" xfId="0" applyNumberFormat="1" applyFont="1" applyFill="1" applyBorder="1"/>
    <xf numFmtId="0" fontId="3" fillId="5" borderId="0" xfId="0" applyFont="1" applyFill="1"/>
    <xf numFmtId="0" fontId="4" fillId="5" borderId="83" xfId="1" applyFont="1" applyFill="1" applyBorder="1" applyAlignment="1">
      <alignment horizontal="left" vertical="center" wrapText="1"/>
    </xf>
    <xf numFmtId="164" fontId="3" fillId="5" borderId="99" xfId="0" applyNumberFormat="1" applyFont="1" applyFill="1" applyBorder="1"/>
    <xf numFmtId="0" fontId="3" fillId="0" borderId="35" xfId="0" applyFont="1" applyBorder="1"/>
    <xf numFmtId="0" fontId="3" fillId="0" borderId="0" xfId="0" applyFont="1" applyBorder="1"/>
    <xf numFmtId="0" fontId="3" fillId="0" borderId="45" xfId="0" applyFont="1" applyBorder="1"/>
    <xf numFmtId="0" fontId="3" fillId="5" borderId="54" xfId="0" applyFont="1" applyFill="1" applyBorder="1"/>
    <xf numFmtId="0" fontId="6" fillId="6" borderId="29" xfId="0" applyFont="1" applyFill="1" applyBorder="1" applyAlignment="1">
      <alignment horizontal="center" vertical="center"/>
    </xf>
    <xf numFmtId="0" fontId="6" fillId="6" borderId="75" xfId="0" applyFont="1" applyFill="1" applyBorder="1" applyAlignment="1">
      <alignment vertical="center" wrapText="1"/>
    </xf>
    <xf numFmtId="0" fontId="6" fillId="6" borderId="7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164" fontId="6" fillId="6" borderId="17" xfId="0" applyNumberFormat="1" applyFont="1" applyFill="1" applyBorder="1"/>
    <xf numFmtId="0" fontId="4" fillId="5" borderId="42" xfId="1" applyFont="1" applyFill="1" applyBorder="1" applyAlignment="1">
      <alignment horizontal="left" vertical="center" wrapText="1"/>
    </xf>
    <xf numFmtId="164" fontId="3" fillId="5" borderId="72" xfId="0" applyNumberFormat="1" applyFont="1" applyFill="1" applyBorder="1"/>
    <xf numFmtId="0" fontId="4" fillId="5" borderId="49" xfId="1" applyFont="1" applyFill="1" applyBorder="1" applyAlignment="1">
      <alignment horizontal="left" vertical="center" wrapText="1"/>
    </xf>
    <xf numFmtId="0" fontId="4" fillId="5" borderId="40" xfId="1" applyFont="1" applyFill="1" applyBorder="1" applyAlignment="1">
      <alignment horizontal="left" vertical="center" wrapText="1"/>
    </xf>
    <xf numFmtId="0" fontId="4" fillId="5" borderId="59" xfId="1" applyFont="1" applyFill="1" applyBorder="1" applyAlignment="1">
      <alignment vertical="center" wrapText="1"/>
    </xf>
    <xf numFmtId="0" fontId="4" fillId="5" borderId="54" xfId="1" applyFont="1" applyFill="1" applyBorder="1" applyAlignment="1">
      <alignment vertical="center" wrapText="1"/>
    </xf>
    <xf numFmtId="0" fontId="3" fillId="5" borderId="40" xfId="0" applyFont="1" applyFill="1" applyBorder="1"/>
    <xf numFmtId="164" fontId="3" fillId="5" borderId="61" xfId="0" applyNumberFormat="1" applyFont="1" applyFill="1" applyBorder="1"/>
    <xf numFmtId="0" fontId="6" fillId="6" borderId="65" xfId="0" applyFont="1" applyFill="1" applyBorder="1" applyAlignment="1">
      <alignment horizontal="center" vertical="center" wrapText="1"/>
    </xf>
    <xf numFmtId="3" fontId="6" fillId="6" borderId="65" xfId="0" applyNumberFormat="1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3" fontId="6" fillId="6" borderId="66" xfId="0" applyNumberFormat="1" applyFont="1" applyFill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wrapText="1"/>
    </xf>
    <xf numFmtId="164" fontId="6" fillId="6" borderId="99" xfId="0" applyNumberFormat="1" applyFont="1" applyFill="1" applyBorder="1"/>
    <xf numFmtId="0" fontId="4" fillId="5" borderId="26" xfId="1" applyFont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164" fontId="4" fillId="5" borderId="61" xfId="1" applyNumberFormat="1" applyFont="1" applyFill="1" applyBorder="1" applyAlignment="1">
      <alignment vertical="center" wrapText="1"/>
    </xf>
    <xf numFmtId="0" fontId="6" fillId="6" borderId="76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 wrapText="1"/>
    </xf>
    <xf numFmtId="164" fontId="6" fillId="6" borderId="27" xfId="0" applyNumberFormat="1" applyFont="1" applyFill="1" applyBorder="1" applyAlignment="1">
      <alignment horizontal="center" vertical="center" wrapText="1"/>
    </xf>
    <xf numFmtId="0" fontId="4" fillId="5" borderId="77" xfId="1" applyFont="1" applyFill="1" applyBorder="1" applyAlignment="1">
      <alignment horizontal="center" vertical="center" wrapText="1"/>
    </xf>
    <xf numFmtId="164" fontId="4" fillId="5" borderId="98" xfId="1" applyNumberFormat="1" applyFont="1" applyFill="1" applyBorder="1" applyAlignment="1">
      <alignment vertical="center" wrapText="1"/>
    </xf>
    <xf numFmtId="0" fontId="4" fillId="5" borderId="83" xfId="1" applyFont="1" applyFill="1" applyBorder="1" applyAlignment="1">
      <alignment horizontal="center" vertical="center" wrapText="1"/>
    </xf>
    <xf numFmtId="164" fontId="4" fillId="5" borderId="94" xfId="1" applyNumberFormat="1" applyFont="1" applyFill="1" applyBorder="1" applyAlignment="1">
      <alignment vertical="center" wrapText="1"/>
    </xf>
    <xf numFmtId="0" fontId="3" fillId="5" borderId="0" xfId="0" applyFont="1" applyFill="1" applyBorder="1"/>
    <xf numFmtId="0" fontId="4" fillId="5" borderId="78" xfId="1" applyFont="1" applyFill="1" applyBorder="1" applyAlignment="1">
      <alignment horizontal="center" vertical="center" wrapText="1"/>
    </xf>
    <xf numFmtId="164" fontId="4" fillId="5" borderId="99" xfId="1" applyNumberFormat="1" applyFont="1" applyFill="1" applyBorder="1" applyAlignment="1">
      <alignment vertical="center" wrapText="1"/>
    </xf>
    <xf numFmtId="14" fontId="6" fillId="6" borderId="29" xfId="0" applyNumberFormat="1" applyFont="1" applyFill="1" applyBorder="1" applyAlignment="1">
      <alignment horizontal="center" vertical="center"/>
    </xf>
    <xf numFmtId="3" fontId="6" fillId="3" borderId="65" xfId="0" applyNumberFormat="1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vertical="center" wrapText="1"/>
    </xf>
    <xf numFmtId="0" fontId="3" fillId="6" borderId="42" xfId="0" applyFont="1" applyFill="1" applyBorder="1" applyAlignment="1">
      <alignment horizontal="center" vertical="center" wrapText="1"/>
    </xf>
    <xf numFmtId="3" fontId="3" fillId="6" borderId="42" xfId="0" applyNumberFormat="1" applyFont="1" applyFill="1" applyBorder="1" applyAlignment="1">
      <alignment horizontal="center" vertical="center" wrapText="1"/>
    </xf>
    <xf numFmtId="0" fontId="3" fillId="6" borderId="78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3" fontId="6" fillId="3" borderId="80" xfId="0" applyNumberFormat="1" applyFont="1" applyFill="1" applyBorder="1" applyAlignment="1">
      <alignment horizontal="center" vertical="center" wrapText="1"/>
    </xf>
    <xf numFmtId="3" fontId="6" fillId="3" borderId="66" xfId="0" applyNumberFormat="1" applyFont="1" applyFill="1" applyBorder="1" applyAlignment="1">
      <alignment horizontal="center" vertical="center" wrapText="1"/>
    </xf>
    <xf numFmtId="3" fontId="6" fillId="3" borderId="67" xfId="0" applyNumberFormat="1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 wrapText="1"/>
    </xf>
    <xf numFmtId="0" fontId="6" fillId="6" borderId="39" xfId="0" applyFont="1" applyFill="1" applyBorder="1" applyAlignment="1">
      <alignment horizontal="center" vertical="center" wrapText="1"/>
    </xf>
    <xf numFmtId="3" fontId="6" fillId="6" borderId="39" xfId="0" applyNumberFormat="1" applyFont="1" applyFill="1" applyBorder="1" applyAlignment="1">
      <alignment horizontal="center" vertical="center" wrapText="1"/>
    </xf>
    <xf numFmtId="164" fontId="6" fillId="6" borderId="25" xfId="0" applyNumberFormat="1" applyFont="1" applyFill="1" applyBorder="1"/>
    <xf numFmtId="0" fontId="3" fillId="5" borderId="58" xfId="0" applyFont="1" applyFill="1" applyBorder="1"/>
    <xf numFmtId="0" fontId="4" fillId="5" borderId="23" xfId="1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horizontal="center" vertical="center" wrapText="1"/>
    </xf>
    <xf numFmtId="0" fontId="4" fillId="5" borderId="49" xfId="1" applyFont="1" applyFill="1" applyBorder="1" applyAlignment="1">
      <alignment horizontal="center" vertical="center" wrapText="1"/>
    </xf>
    <xf numFmtId="0" fontId="4" fillId="5" borderId="70" xfId="1" applyFont="1" applyFill="1" applyBorder="1" applyAlignment="1">
      <alignment vertical="center" wrapText="1"/>
    </xf>
    <xf numFmtId="0" fontId="4" fillId="5" borderId="56" xfId="1" applyFont="1" applyFill="1" applyBorder="1" applyAlignment="1">
      <alignment vertical="center" wrapText="1"/>
    </xf>
    <xf numFmtId="0" fontId="4" fillId="5" borderId="87" xfId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center" vertical="center" wrapText="1"/>
    </xf>
    <xf numFmtId="0" fontId="3" fillId="5" borderId="54" xfId="0" applyFont="1" applyFill="1" applyBorder="1" applyAlignment="1"/>
    <xf numFmtId="0" fontId="3" fillId="5" borderId="56" xfId="0" applyFont="1" applyFill="1" applyBorder="1" applyAlignment="1"/>
    <xf numFmtId="0" fontId="6" fillId="6" borderId="41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4" fillId="5" borderId="76" xfId="1" applyFont="1" applyFill="1" applyBorder="1" applyAlignment="1">
      <alignment horizontal="center" vertical="center" wrapText="1"/>
    </xf>
    <xf numFmtId="0" fontId="4" fillId="5" borderId="52" xfId="1" applyFont="1" applyFill="1" applyBorder="1" applyAlignment="1">
      <alignment vertical="center" wrapText="1"/>
    </xf>
    <xf numFmtId="0" fontId="4" fillId="5" borderId="52" xfId="1" applyFont="1" applyFill="1" applyBorder="1" applyAlignment="1">
      <alignment horizontal="left" vertical="center" wrapText="1"/>
    </xf>
    <xf numFmtId="0" fontId="4" fillId="5" borderId="89" xfId="1" applyFont="1" applyFill="1" applyBorder="1" applyAlignment="1">
      <alignment horizontal="left" vertical="center" wrapText="1"/>
    </xf>
    <xf numFmtId="164" fontId="4" fillId="5" borderId="27" xfId="1" applyNumberFormat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3" fontId="6" fillId="3" borderId="4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/>
    <xf numFmtId="0" fontId="4" fillId="5" borderId="65" xfId="1" applyFont="1" applyFill="1" applyBorder="1" applyAlignment="1">
      <alignment vertical="center" wrapText="1"/>
    </xf>
    <xf numFmtId="0" fontId="4" fillId="5" borderId="80" xfId="1" applyFont="1" applyFill="1" applyBorder="1" applyAlignment="1">
      <alignment vertical="center" wrapText="1"/>
    </xf>
    <xf numFmtId="0" fontId="4" fillId="5" borderId="40" xfId="1" applyFont="1" applyFill="1" applyBorder="1" applyAlignment="1">
      <alignment vertical="center" wrapText="1"/>
    </xf>
    <xf numFmtId="0" fontId="4" fillId="5" borderId="66" xfId="1" applyFont="1" applyFill="1" applyBorder="1" applyAlignment="1">
      <alignment vertical="center" wrapText="1"/>
    </xf>
    <xf numFmtId="0" fontId="4" fillId="5" borderId="67" xfId="1" applyFont="1" applyFill="1" applyBorder="1" applyAlignment="1">
      <alignment vertical="center" wrapText="1"/>
    </xf>
    <xf numFmtId="0" fontId="4" fillId="5" borderId="89" xfId="1" applyFont="1" applyFill="1" applyBorder="1" applyAlignment="1">
      <alignment vertical="center" wrapText="1"/>
    </xf>
    <xf numFmtId="164" fontId="4" fillId="5" borderId="27" xfId="1" applyNumberFormat="1" applyFont="1" applyFill="1" applyBorder="1" applyAlignment="1">
      <alignment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164" fontId="6" fillId="6" borderId="72" xfId="0" applyNumberFormat="1" applyFont="1" applyFill="1" applyBorder="1"/>
    <xf numFmtId="0" fontId="6" fillId="6" borderId="49" xfId="0" applyFont="1" applyFill="1" applyBorder="1" applyAlignment="1">
      <alignment horizontal="center" vertical="center" wrapText="1"/>
    </xf>
    <xf numFmtId="3" fontId="6" fillId="6" borderId="49" xfId="0" applyNumberFormat="1" applyFont="1" applyFill="1" applyBorder="1" applyAlignment="1">
      <alignment horizontal="center" vertical="center" wrapText="1"/>
    </xf>
    <xf numFmtId="3" fontId="6" fillId="6" borderId="41" xfId="0" applyNumberFormat="1" applyFont="1" applyFill="1" applyBorder="1" applyAlignment="1">
      <alignment horizontal="center" vertical="center" wrapText="1"/>
    </xf>
    <xf numFmtId="164" fontId="4" fillId="5" borderId="17" xfId="1" applyNumberFormat="1" applyFont="1" applyFill="1" applyBorder="1" applyAlignment="1">
      <alignment vertical="center" wrapText="1"/>
    </xf>
    <xf numFmtId="0" fontId="3" fillId="5" borderId="68" xfId="0" applyFont="1" applyFill="1" applyBorder="1"/>
    <xf numFmtId="0" fontId="3" fillId="0" borderId="45" xfId="0" applyFont="1" applyBorder="1" applyAlignment="1">
      <alignment horizontal="center"/>
    </xf>
    <xf numFmtId="164" fontId="3" fillId="0" borderId="44" xfId="0" applyNumberFormat="1" applyFont="1" applyBorder="1"/>
    <xf numFmtId="164" fontId="3" fillId="0" borderId="45" xfId="0" applyNumberFormat="1" applyFont="1" applyBorder="1"/>
    <xf numFmtId="164" fontId="3" fillId="0" borderId="39" xfId="0" applyNumberFormat="1" applyFont="1" applyBorder="1"/>
    <xf numFmtId="0" fontId="3" fillId="0" borderId="0" xfId="0" applyFont="1" applyAlignment="1">
      <alignment horizontal="center"/>
    </xf>
    <xf numFmtId="164" fontId="3" fillId="0" borderId="26" xfId="0" applyNumberFormat="1" applyFont="1" applyBorder="1"/>
    <xf numFmtId="164" fontId="3" fillId="0" borderId="0" xfId="0" applyNumberFormat="1" applyFont="1" applyBorder="1"/>
    <xf numFmtId="164" fontId="3" fillId="0" borderId="30" xfId="0" applyNumberFormat="1" applyFont="1" applyBorder="1"/>
    <xf numFmtId="164" fontId="4" fillId="5" borderId="54" xfId="1" applyNumberFormat="1" applyFont="1" applyFill="1" applyBorder="1" applyAlignment="1">
      <alignment horizontal="right" vertical="center" wrapText="1"/>
    </xf>
    <xf numFmtId="164" fontId="4" fillId="5" borderId="27" xfId="1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wrapText="1"/>
    </xf>
    <xf numFmtId="0" fontId="3" fillId="3" borderId="0" xfId="0" applyFont="1" applyFill="1" applyAlignment="1">
      <alignment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4" xfId="1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center" vertical="top" wrapText="1"/>
    </xf>
    <xf numFmtId="0" fontId="4" fillId="6" borderId="6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6" borderId="66" xfId="1" applyFont="1" applyFill="1" applyBorder="1" applyAlignment="1">
      <alignment horizontal="center" vertical="center" wrapText="1"/>
    </xf>
    <xf numFmtId="0" fontId="4" fillId="5" borderId="58" xfId="1" applyFont="1" applyFill="1" applyBorder="1" applyAlignment="1">
      <alignment horizontal="left" wrapText="1"/>
    </xf>
    <xf numFmtId="0" fontId="4" fillId="0" borderId="54" xfId="1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4" fillId="5" borderId="54" xfId="1" applyFont="1" applyFill="1" applyBorder="1" applyAlignment="1">
      <alignment horizontal="left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6" xfId="1" applyFont="1" applyFill="1" applyBorder="1" applyAlignment="1">
      <alignment wrapText="1"/>
    </xf>
    <xf numFmtId="0" fontId="4" fillId="5" borderId="56" xfId="1" applyFont="1" applyFill="1" applyBorder="1" applyAlignment="1">
      <alignment horizontal="left" wrapText="1"/>
    </xf>
    <xf numFmtId="0" fontId="4" fillId="0" borderId="56" xfId="1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left" wrapText="1"/>
    </xf>
    <xf numFmtId="0" fontId="4" fillId="5" borderId="0" xfId="1" applyFont="1" applyFill="1" applyBorder="1" applyAlignment="1">
      <alignment horizontal="left" wrapText="1"/>
    </xf>
    <xf numFmtId="0" fontId="4" fillId="5" borderId="55" xfId="1" applyFont="1" applyFill="1" applyBorder="1" applyAlignment="1">
      <alignment horizontal="left" wrapText="1"/>
    </xf>
    <xf numFmtId="0" fontId="4" fillId="5" borderId="25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left" wrapText="1"/>
    </xf>
    <xf numFmtId="0" fontId="4" fillId="0" borderId="0" xfId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4" fillId="5" borderId="61" xfId="1" applyNumberFormat="1" applyFont="1" applyFill="1" applyBorder="1" applyAlignment="1">
      <alignment wrapText="1"/>
    </xf>
    <xf numFmtId="0" fontId="4" fillId="0" borderId="35" xfId="1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5" borderId="35" xfId="0" applyFont="1" applyFill="1" applyBorder="1" applyAlignment="1">
      <alignment wrapText="1"/>
    </xf>
    <xf numFmtId="0" fontId="3" fillId="5" borderId="54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4" fillId="5" borderId="63" xfId="1" applyFont="1" applyFill="1" applyBorder="1" applyAlignment="1">
      <alignment horizontal="center" vertical="center" wrapText="1"/>
    </xf>
    <xf numFmtId="164" fontId="4" fillId="5" borderId="72" xfId="1" applyNumberFormat="1" applyFont="1" applyFill="1" applyBorder="1" applyAlignment="1">
      <alignment wrapText="1"/>
    </xf>
    <xf numFmtId="0" fontId="5" fillId="3" borderId="45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2" xfId="1" applyNumberFormat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5" fillId="3" borderId="8" xfId="1" applyNumberFormat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92" xfId="1" applyFont="1" applyFill="1" applyBorder="1" applyAlignment="1">
      <alignment wrapText="1"/>
    </xf>
    <xf numFmtId="0" fontId="4" fillId="5" borderId="12" xfId="1" applyFont="1" applyFill="1" applyBorder="1" applyAlignment="1">
      <alignment wrapText="1"/>
    </xf>
    <xf numFmtId="0" fontId="4" fillId="5" borderId="93" xfId="1" applyFont="1" applyFill="1" applyBorder="1" applyAlignment="1">
      <alignment horizontal="center" vertical="center" wrapText="1"/>
    </xf>
    <xf numFmtId="0" fontId="4" fillId="5" borderId="53" xfId="1" applyFont="1" applyFill="1" applyBorder="1" applyAlignment="1">
      <alignment wrapText="1"/>
    </xf>
    <xf numFmtId="0" fontId="4" fillId="5" borderId="94" xfId="1" applyFont="1" applyFill="1" applyBorder="1" applyAlignment="1">
      <alignment horizontal="center" vertical="center" wrapText="1"/>
    </xf>
    <xf numFmtId="0" fontId="4" fillId="5" borderId="71" xfId="1" applyFont="1" applyFill="1" applyBorder="1" applyAlignment="1">
      <alignment wrapText="1"/>
    </xf>
    <xf numFmtId="0" fontId="4" fillId="5" borderId="66" xfId="1" applyFont="1" applyFill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4" fillId="6" borderId="42" xfId="1" applyFont="1" applyFill="1" applyBorder="1" applyAlignment="1">
      <alignment horizontal="center" vertical="center" wrapText="1"/>
    </xf>
    <xf numFmtId="0" fontId="4" fillId="6" borderId="42" xfId="1" applyNumberFormat="1" applyFont="1" applyFill="1" applyBorder="1" applyAlignment="1">
      <alignment horizontal="center" vertical="center" wrapText="1"/>
    </xf>
    <xf numFmtId="0" fontId="4" fillId="6" borderId="64" xfId="1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vertical="center" wrapText="1"/>
    </xf>
    <xf numFmtId="0" fontId="3" fillId="6" borderId="49" xfId="0" applyFont="1" applyFill="1" applyBorder="1" applyAlignment="1">
      <alignment wrapText="1"/>
    </xf>
    <xf numFmtId="0" fontId="4" fillId="6" borderId="49" xfId="1" applyFont="1" applyFill="1" applyBorder="1" applyAlignment="1">
      <alignment horizontal="center" vertical="center" wrapText="1"/>
    </xf>
    <xf numFmtId="0" fontId="4" fillId="6" borderId="49" xfId="1" applyNumberFormat="1" applyFont="1" applyFill="1" applyBorder="1" applyAlignment="1">
      <alignment horizontal="center" vertical="center" wrapText="1"/>
    </xf>
    <xf numFmtId="0" fontId="4" fillId="6" borderId="70" xfId="1" applyFont="1" applyFill="1" applyBorder="1" applyAlignment="1">
      <alignment horizontal="center" vertical="center" wrapText="1"/>
    </xf>
    <xf numFmtId="0" fontId="4" fillId="5" borderId="95" xfId="1" applyFont="1" applyFill="1" applyBorder="1" applyAlignment="1">
      <alignment horizontal="center" vertical="center" wrapText="1"/>
    </xf>
    <xf numFmtId="0" fontId="4" fillId="5" borderId="90" xfId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5" borderId="25" xfId="1" applyNumberFormat="1" applyFont="1" applyFill="1" applyBorder="1" applyAlignment="1">
      <alignment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/>
    <xf numFmtId="164" fontId="3" fillId="5" borderId="44" xfId="0" applyNumberFormat="1" applyFont="1" applyFill="1" applyBorder="1" applyAlignment="1"/>
    <xf numFmtId="164" fontId="3" fillId="5" borderId="45" xfId="0" applyNumberFormat="1" applyFont="1" applyFill="1" applyBorder="1" applyAlignment="1"/>
    <xf numFmtId="164" fontId="3" fillId="5" borderId="39" xfId="0" applyNumberFormat="1" applyFont="1" applyFill="1" applyBorder="1" applyAlignment="1"/>
    <xf numFmtId="0" fontId="3" fillId="5" borderId="17" xfId="0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/>
    <xf numFmtId="7" fontId="3" fillId="0" borderId="104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105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106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40" xfId="2" applyNumberFormat="1" applyFont="1" applyFill="1" applyBorder="1" applyAlignment="1" applyProtection="1">
      <alignment horizontal="right" vertical="center" wrapText="1" readingOrder="1"/>
      <protection locked="0"/>
    </xf>
    <xf numFmtId="164" fontId="4" fillId="5" borderId="94" xfId="1" applyNumberFormat="1" applyFont="1" applyFill="1" applyBorder="1" applyAlignment="1">
      <alignment horizontal="right" vertical="center" wrapText="1"/>
    </xf>
    <xf numFmtId="164" fontId="4" fillId="5" borderId="99" xfId="1" applyNumberFormat="1" applyFont="1" applyFill="1" applyBorder="1" applyAlignment="1">
      <alignment vertical="center"/>
    </xf>
    <xf numFmtId="0" fontId="4" fillId="5" borderId="49" xfId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wrapText="1"/>
    </xf>
    <xf numFmtId="0" fontId="3" fillId="0" borderId="58" xfId="0" applyFont="1" applyBorder="1" applyAlignment="1"/>
    <xf numFmtId="0" fontId="4" fillId="5" borderId="59" xfId="1" applyFont="1" applyFill="1" applyBorder="1" applyAlignment="1">
      <alignment horizontal="left" vertical="center" wrapText="1"/>
    </xf>
    <xf numFmtId="0" fontId="4" fillId="5" borderId="49" xfId="1" applyFont="1" applyFill="1" applyBorder="1" applyAlignment="1">
      <alignment horizontal="left" vertical="center" wrapText="1"/>
    </xf>
    <xf numFmtId="0" fontId="4" fillId="5" borderId="40" xfId="1" applyFont="1" applyFill="1" applyBorder="1" applyAlignment="1">
      <alignment horizontal="left" vertical="center" wrapText="1"/>
    </xf>
    <xf numFmtId="0" fontId="4" fillId="6" borderId="80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center" vertical="center" wrapText="1"/>
    </xf>
    <xf numFmtId="0" fontId="4" fillId="6" borderId="65" xfId="1" applyNumberFormat="1" applyFont="1" applyFill="1" applyBorder="1" applyAlignment="1">
      <alignment horizontal="center" vertical="center" wrapText="1"/>
    </xf>
    <xf numFmtId="0" fontId="4" fillId="6" borderId="66" xfId="1" applyNumberFormat="1" applyFont="1" applyFill="1" applyBorder="1" applyAlignment="1">
      <alignment horizontal="center" vertical="center" wrapText="1"/>
    </xf>
    <xf numFmtId="0" fontId="4" fillId="6" borderId="67" xfId="1" applyFont="1" applyFill="1" applyBorder="1" applyAlignment="1">
      <alignment horizontal="center" vertical="center" wrapText="1"/>
    </xf>
    <xf numFmtId="0" fontId="4" fillId="6" borderId="66" xfId="1" applyFont="1" applyFill="1" applyBorder="1" applyAlignment="1">
      <alignment horizontal="center" vertical="center" wrapText="1"/>
    </xf>
    <xf numFmtId="164" fontId="4" fillId="5" borderId="25" xfId="1" applyNumberFormat="1" applyFont="1" applyFill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8" xfId="1" applyFont="1" applyBorder="1" applyAlignment="1">
      <alignment wrapText="1"/>
    </xf>
    <xf numFmtId="164" fontId="4" fillId="5" borderId="72" xfId="1" applyNumberFormat="1" applyFont="1" applyFill="1" applyBorder="1" applyAlignment="1">
      <alignment horizontal="right" wrapText="1"/>
    </xf>
    <xf numFmtId="0" fontId="4" fillId="5" borderId="107" xfId="1" applyFont="1" applyFill="1" applyBorder="1" applyAlignment="1">
      <alignment horizontal="left" wrapText="1"/>
    </xf>
    <xf numFmtId="0" fontId="4" fillId="5" borderId="62" xfId="1" applyFont="1" applyFill="1" applyBorder="1" applyAlignment="1">
      <alignment horizontal="left" wrapText="1"/>
    </xf>
    <xf numFmtId="164" fontId="4" fillId="0" borderId="42" xfId="0" applyNumberFormat="1" applyFont="1" applyBorder="1" applyAlignment="1">
      <alignment horizontal="right"/>
    </xf>
    <xf numFmtId="164" fontId="4" fillId="0" borderId="58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4" fillId="0" borderId="5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41" xfId="0" applyNumberFormat="1" applyFont="1" applyBorder="1" applyAlignment="1">
      <alignment horizontal="right"/>
    </xf>
    <xf numFmtId="6" fontId="4" fillId="0" borderId="49" xfId="3" applyNumberFormat="1" applyFont="1" applyBorder="1" applyProtection="1">
      <protection locked="0"/>
    </xf>
    <xf numFmtId="0" fontId="4" fillId="5" borderId="95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4" fillId="5" borderId="103" xfId="1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center" vertical="center"/>
    </xf>
    <xf numFmtId="0" fontId="4" fillId="5" borderId="94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4" fillId="5" borderId="73" xfId="1" applyFont="1" applyFill="1" applyBorder="1" applyAlignment="1">
      <alignment horizontal="center" vertical="center" wrapText="1"/>
    </xf>
    <xf numFmtId="0" fontId="4" fillId="5" borderId="85" xfId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center" vertical="center"/>
    </xf>
    <xf numFmtId="0" fontId="4" fillId="5" borderId="62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left" vertical="center" wrapText="1"/>
    </xf>
    <xf numFmtId="0" fontId="4" fillId="5" borderId="78" xfId="1" applyFont="1" applyFill="1" applyBorder="1" applyAlignment="1">
      <alignment horizontal="left" vertical="center" wrapText="1"/>
    </xf>
    <xf numFmtId="3" fontId="3" fillId="6" borderId="64" xfId="0" applyNumberFormat="1" applyFont="1" applyFill="1" applyBorder="1" applyAlignment="1">
      <alignment horizontal="center" vertical="center" wrapText="1"/>
    </xf>
    <xf numFmtId="3" fontId="6" fillId="6" borderId="45" xfId="0" applyNumberFormat="1" applyFont="1" applyFill="1" applyBorder="1" applyAlignment="1">
      <alignment horizontal="center" vertical="center" wrapText="1"/>
    </xf>
    <xf numFmtId="3" fontId="6" fillId="3" borderId="64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9" fontId="6" fillId="3" borderId="67" xfId="0" applyNumberFormat="1" applyFont="1" applyFill="1" applyBorder="1" applyAlignment="1">
      <alignment horizontal="center" vertical="center" wrapText="1"/>
    </xf>
    <xf numFmtId="3" fontId="6" fillId="6" borderId="70" xfId="0" applyNumberFormat="1" applyFont="1" applyFill="1" applyBorder="1" applyAlignment="1">
      <alignment horizontal="center" vertical="center" wrapText="1"/>
    </xf>
    <xf numFmtId="3" fontId="6" fillId="6" borderId="57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wrapText="1"/>
    </xf>
    <xf numFmtId="0" fontId="4" fillId="2" borderId="16" xfId="1" applyFont="1" applyFill="1" applyBorder="1" applyAlignment="1">
      <alignment horizontal="center" vertical="center" wrapText="1"/>
    </xf>
    <xf numFmtId="164" fontId="3" fillId="0" borderId="25" xfId="0" applyNumberFormat="1" applyFont="1" applyBorder="1"/>
    <xf numFmtId="164" fontId="4" fillId="0" borderId="25" xfId="0" applyNumberFormat="1" applyFont="1" applyBorder="1" applyAlignment="1">
      <alignment horizontal="right"/>
    </xf>
    <xf numFmtId="164" fontId="3" fillId="0" borderId="94" xfId="0" applyNumberFormat="1" applyFont="1" applyBorder="1" applyAlignment="1">
      <alignment vertical="center" wrapText="1"/>
    </xf>
    <xf numFmtId="7" fontId="3" fillId="0" borderId="109" xfId="2" applyNumberFormat="1" applyFont="1" applyFill="1" applyBorder="1" applyAlignment="1" applyProtection="1">
      <alignment horizontal="right" vertical="center" wrapText="1" readingOrder="1"/>
      <protection locked="0"/>
    </xf>
    <xf numFmtId="6" fontId="4" fillId="0" borderId="94" xfId="3" applyNumberFormat="1" applyFont="1" applyBorder="1" applyProtection="1">
      <protection locked="0"/>
    </xf>
    <xf numFmtId="166" fontId="3" fillId="0" borderId="25" xfId="0" applyNumberFormat="1" applyFont="1" applyBorder="1" applyAlignment="1">
      <alignment horizontal="right"/>
    </xf>
    <xf numFmtId="7" fontId="3" fillId="0" borderId="110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111" xfId="2" applyNumberFormat="1" applyFont="1" applyFill="1" applyBorder="1" applyAlignment="1" applyProtection="1">
      <alignment horizontal="right" vertical="center" wrapText="1" readingOrder="1"/>
      <protection locked="0"/>
    </xf>
    <xf numFmtId="0" fontId="4" fillId="5" borderId="100" xfId="1" applyFont="1" applyFill="1" applyBorder="1" applyAlignment="1">
      <alignment wrapText="1"/>
    </xf>
    <xf numFmtId="0" fontId="7" fillId="5" borderId="45" xfId="0" applyFont="1" applyFill="1" applyBorder="1" applyAlignment="1"/>
    <xf numFmtId="164" fontId="4" fillId="5" borderId="17" xfId="0" applyNumberFormat="1" applyFont="1" applyFill="1" applyBorder="1" applyAlignment="1"/>
    <xf numFmtId="0" fontId="7" fillId="5" borderId="58" xfId="0" applyFont="1" applyFill="1" applyBorder="1" applyAlignment="1"/>
    <xf numFmtId="164" fontId="4" fillId="5" borderId="72" xfId="0" applyNumberFormat="1" applyFont="1" applyFill="1" applyBorder="1" applyAlignment="1"/>
    <xf numFmtId="0" fontId="4" fillId="3" borderId="3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vertical="center" wrapText="1"/>
    </xf>
    <xf numFmtId="9" fontId="4" fillId="6" borderId="3" xfId="1" applyNumberFormat="1" applyFont="1" applyFill="1" applyBorder="1" applyAlignment="1">
      <alignment horizontal="center" vertical="center" wrapText="1"/>
    </xf>
    <xf numFmtId="9" fontId="4" fillId="6" borderId="16" xfId="1" applyNumberFormat="1" applyFont="1" applyFill="1" applyBorder="1" applyAlignment="1">
      <alignment horizontal="center" vertical="center" wrapText="1"/>
    </xf>
    <xf numFmtId="9" fontId="4" fillId="6" borderId="14" xfId="1" applyNumberFormat="1" applyFont="1" applyFill="1" applyBorder="1" applyAlignment="1">
      <alignment horizontal="center" vertical="center" wrapText="1"/>
    </xf>
    <xf numFmtId="9" fontId="4" fillId="6" borderId="15" xfId="1" applyNumberFormat="1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3" fontId="3" fillId="6" borderId="40" xfId="0" applyNumberFormat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left" vertical="center" wrapText="1"/>
    </xf>
    <xf numFmtId="0" fontId="4" fillId="5" borderId="54" xfId="1" applyFont="1" applyFill="1" applyBorder="1" applyAlignment="1">
      <alignment horizontal="left" vertical="center" wrapText="1"/>
    </xf>
    <xf numFmtId="0" fontId="4" fillId="5" borderId="87" xfId="1" applyFont="1" applyFill="1" applyBorder="1" applyAlignment="1">
      <alignment horizontal="left" vertical="center" wrapText="1"/>
    </xf>
    <xf numFmtId="0" fontId="4" fillId="5" borderId="81" xfId="1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vertical="center" wrapText="1"/>
    </xf>
    <xf numFmtId="0" fontId="6" fillId="6" borderId="65" xfId="0" applyFont="1" applyFill="1" applyBorder="1" applyAlignment="1">
      <alignment vertical="center" wrapText="1"/>
    </xf>
    <xf numFmtId="0" fontId="6" fillId="6" borderId="66" xfId="0" applyFont="1" applyFill="1" applyBorder="1" applyAlignment="1">
      <alignment vertical="center" wrapText="1"/>
    </xf>
    <xf numFmtId="0" fontId="6" fillId="6" borderId="84" xfId="0" applyFont="1" applyFill="1" applyBorder="1" applyAlignment="1">
      <alignment horizontal="center" vertical="center"/>
    </xf>
    <xf numFmtId="0" fontId="6" fillId="6" borderId="85" xfId="0" applyFont="1" applyFill="1" applyBorder="1" applyAlignment="1">
      <alignment horizontal="center" vertical="center"/>
    </xf>
    <xf numFmtId="0" fontId="6" fillId="6" borderId="77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 wrapText="1"/>
    </xf>
    <xf numFmtId="0" fontId="6" fillId="3" borderId="66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0" fontId="6" fillId="6" borderId="40" xfId="0" applyFont="1" applyFill="1" applyBorder="1" applyAlignment="1">
      <alignment vertical="center" wrapText="1"/>
    </xf>
    <xf numFmtId="0" fontId="6" fillId="6" borderId="49" xfId="0" applyFont="1" applyFill="1" applyBorder="1" applyAlignment="1">
      <alignment vertical="center" wrapText="1"/>
    </xf>
    <xf numFmtId="0" fontId="4" fillId="5" borderId="59" xfId="1" applyFont="1" applyFill="1" applyBorder="1" applyAlignment="1">
      <alignment horizontal="left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>
      <alignment horizontal="center" vertical="center" wrapText="1"/>
    </xf>
    <xf numFmtId="164" fontId="5" fillId="4" borderId="98" xfId="1" applyNumberFormat="1" applyFont="1" applyFill="1" applyBorder="1" applyAlignment="1">
      <alignment horizontal="center" vertical="center" wrapText="1"/>
    </xf>
    <xf numFmtId="164" fontId="5" fillId="4" borderId="99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64" fontId="5" fillId="2" borderId="34" xfId="1" applyNumberFormat="1" applyFont="1" applyFill="1" applyBorder="1" applyAlignment="1">
      <alignment horizontal="center" vertical="center" wrapText="1"/>
    </xf>
    <xf numFmtId="164" fontId="5" fillId="2" borderId="36" xfId="1" applyNumberFormat="1" applyFont="1" applyFill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5" fillId="2" borderId="21" xfId="1" applyNumberFormat="1" applyFont="1" applyFill="1" applyBorder="1" applyAlignment="1">
      <alignment horizontal="center" vertical="center" wrapText="1"/>
    </xf>
    <xf numFmtId="164" fontId="5" fillId="2" borderId="24" xfId="1" applyNumberFormat="1" applyFont="1" applyFill="1" applyBorder="1" applyAlignment="1">
      <alignment horizontal="center" vertical="center" wrapText="1"/>
    </xf>
    <xf numFmtId="16" fontId="5" fillId="4" borderId="77" xfId="1" applyNumberFormat="1" applyFont="1" applyFill="1" applyBorder="1" applyAlignment="1">
      <alignment horizontal="center" vertical="center" wrapText="1"/>
    </xf>
    <xf numFmtId="0" fontId="5" fillId="4" borderId="78" xfId="1" applyFont="1" applyFill="1" applyBorder="1" applyAlignment="1">
      <alignment horizontal="center" vertical="center" wrapText="1"/>
    </xf>
    <xf numFmtId="0" fontId="5" fillId="4" borderId="65" xfId="1" applyFont="1" applyFill="1" applyBorder="1" applyAlignment="1">
      <alignment horizontal="left" vertical="center" wrapText="1"/>
    </xf>
    <xf numFmtId="0" fontId="5" fillId="4" borderId="66" xfId="1" applyFont="1" applyFill="1" applyBorder="1" applyAlignment="1">
      <alignment horizontal="left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4" fillId="5" borderId="40" xfId="1" applyFont="1" applyFill="1" applyBorder="1" applyAlignment="1">
      <alignment horizontal="left" vertical="center" wrapText="1"/>
    </xf>
    <xf numFmtId="0" fontId="4" fillId="5" borderId="65" xfId="1" applyFont="1" applyFill="1" applyBorder="1" applyAlignment="1">
      <alignment horizontal="left" vertical="center" wrapText="1"/>
    </xf>
    <xf numFmtId="0" fontId="4" fillId="5" borderId="80" xfId="1" applyFont="1" applyFill="1" applyBorder="1" applyAlignment="1">
      <alignment horizontal="left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 wrapText="1"/>
    </xf>
    <xf numFmtId="0" fontId="3" fillId="6" borderId="8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vertical="center" wrapText="1"/>
    </xf>
    <xf numFmtId="0" fontId="4" fillId="5" borderId="42" xfId="1" applyFont="1" applyFill="1" applyBorder="1" applyAlignment="1">
      <alignment horizontal="left" vertical="center" wrapText="1"/>
    </xf>
    <xf numFmtId="0" fontId="4" fillId="5" borderId="64" xfId="1" applyFont="1" applyFill="1" applyBorder="1" applyAlignment="1">
      <alignment horizontal="left" vertical="center" wrapText="1"/>
    </xf>
    <xf numFmtId="0" fontId="4" fillId="5" borderId="49" xfId="1" applyFont="1" applyFill="1" applyBorder="1" applyAlignment="1">
      <alignment horizontal="left" vertical="center" wrapText="1"/>
    </xf>
    <xf numFmtId="0" fontId="4" fillId="5" borderId="70" xfId="1" applyFont="1" applyFill="1" applyBorder="1" applyAlignment="1">
      <alignment horizontal="left" vertical="center" wrapText="1"/>
    </xf>
    <xf numFmtId="0" fontId="3" fillId="6" borderId="83" xfId="0" applyFont="1" applyFill="1" applyBorder="1" applyAlignment="1">
      <alignment horizontal="center" vertical="center"/>
    </xf>
    <xf numFmtId="0" fontId="3" fillId="6" borderId="70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4" fillId="5" borderId="67" xfId="1" applyFont="1" applyFill="1" applyBorder="1" applyAlignment="1">
      <alignment horizontal="left" vertical="center" wrapText="1"/>
    </xf>
    <xf numFmtId="0" fontId="4" fillId="5" borderId="68" xfId="1" applyFont="1" applyFill="1" applyBorder="1" applyAlignment="1">
      <alignment horizontal="left" vertical="center" wrapText="1"/>
    </xf>
    <xf numFmtId="164" fontId="6" fillId="6" borderId="72" xfId="0" applyNumberFormat="1" applyFont="1" applyFill="1" applyBorder="1" applyAlignment="1">
      <alignment horizontal="center"/>
    </xf>
    <xf numFmtId="164" fontId="6" fillId="6" borderId="94" xfId="0" applyNumberFormat="1" applyFont="1" applyFill="1" applyBorder="1" applyAlignment="1">
      <alignment horizontal="center"/>
    </xf>
    <xf numFmtId="164" fontId="6" fillId="6" borderId="61" xfId="0" applyNumberFormat="1" applyFont="1" applyFill="1" applyBorder="1" applyAlignment="1">
      <alignment horizontal="center"/>
    </xf>
    <xf numFmtId="164" fontId="6" fillId="6" borderId="98" xfId="0" applyNumberFormat="1" applyFont="1" applyFill="1" applyBorder="1" applyAlignment="1">
      <alignment horizontal="center"/>
    </xf>
    <xf numFmtId="164" fontId="6" fillId="6" borderId="99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6" borderId="17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4" fillId="5" borderId="69" xfId="1" applyFont="1" applyFill="1" applyBorder="1" applyAlignment="1">
      <alignment horizontal="left" wrapText="1"/>
    </xf>
    <xf numFmtId="0" fontId="4" fillId="5" borderId="68" xfId="1" applyFont="1" applyFill="1" applyBorder="1" applyAlignment="1">
      <alignment horizontal="left" wrapText="1"/>
    </xf>
    <xf numFmtId="0" fontId="4" fillId="5" borderId="55" xfId="1" applyFont="1" applyFill="1" applyBorder="1" applyAlignment="1">
      <alignment horizontal="left" wrapText="1"/>
    </xf>
    <xf numFmtId="0" fontId="4" fillId="5" borderId="54" xfId="1" applyFont="1" applyFill="1" applyBorder="1" applyAlignment="1">
      <alignment horizontal="left" wrapText="1"/>
    </xf>
    <xf numFmtId="0" fontId="4" fillId="5" borderId="82" xfId="1" applyFont="1" applyFill="1" applyBorder="1" applyAlignment="1">
      <alignment horizontal="left" vertical="center" wrapText="1"/>
    </xf>
    <xf numFmtId="164" fontId="6" fillId="6" borderId="98" xfId="0" applyNumberFormat="1" applyFont="1" applyFill="1" applyBorder="1" applyAlignment="1">
      <alignment horizontal="center" vertical="center" wrapText="1"/>
    </xf>
    <xf numFmtId="164" fontId="6" fillId="6" borderId="94" xfId="0" applyNumberFormat="1" applyFont="1" applyFill="1" applyBorder="1" applyAlignment="1">
      <alignment horizontal="center" vertical="center" wrapText="1"/>
    </xf>
    <xf numFmtId="164" fontId="6" fillId="6" borderId="61" xfId="0" applyNumberFormat="1" applyFont="1" applyFill="1" applyBorder="1" applyAlignment="1">
      <alignment horizontal="center" vertical="center" wrapText="1"/>
    </xf>
    <xf numFmtId="0" fontId="4" fillId="5" borderId="101" xfId="1" applyFont="1" applyFill="1" applyBorder="1" applyAlignment="1">
      <alignment horizontal="left" vertical="center" wrapText="1"/>
    </xf>
    <xf numFmtId="0" fontId="4" fillId="5" borderId="100" xfId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4" fillId="5" borderId="66" xfId="1" applyFont="1" applyFill="1" applyBorder="1" applyAlignment="1">
      <alignment horizontal="left" vertical="center" wrapText="1"/>
    </xf>
    <xf numFmtId="164" fontId="6" fillId="3" borderId="61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6" borderId="80" xfId="0" applyFont="1" applyFill="1" applyBorder="1" applyAlignment="1">
      <alignment horizontal="center" vertical="center" wrapText="1"/>
    </xf>
    <xf numFmtId="0" fontId="4" fillId="6" borderId="42" xfId="1" applyNumberFormat="1" applyFont="1" applyFill="1" applyBorder="1" applyAlignment="1">
      <alignment horizontal="center" vertical="center" wrapText="1"/>
    </xf>
    <xf numFmtId="0" fontId="4" fillId="6" borderId="49" xfId="1" applyNumberFormat="1" applyFont="1" applyFill="1" applyBorder="1" applyAlignment="1">
      <alignment horizontal="center" vertical="center" wrapText="1"/>
    </xf>
    <xf numFmtId="164" fontId="4" fillId="6" borderId="72" xfId="1" applyNumberFormat="1" applyFont="1" applyFill="1" applyBorder="1" applyAlignment="1">
      <alignment horizontal="center" vertical="center" wrapText="1"/>
    </xf>
    <xf numFmtId="164" fontId="4" fillId="6" borderId="61" xfId="1" applyNumberFormat="1" applyFont="1" applyFill="1" applyBorder="1" applyAlignment="1">
      <alignment horizontal="center" vertical="center" wrapText="1"/>
    </xf>
    <xf numFmtId="164" fontId="4" fillId="6" borderId="98" xfId="1" applyNumberFormat="1" applyFont="1" applyFill="1" applyBorder="1" applyAlignment="1">
      <alignment horizontal="center" vertical="center" wrapText="1"/>
    </xf>
    <xf numFmtId="164" fontId="4" fillId="6" borderId="99" xfId="1" applyNumberFormat="1" applyFont="1" applyFill="1" applyBorder="1" applyAlignment="1">
      <alignment horizontal="center" vertical="center" wrapText="1"/>
    </xf>
    <xf numFmtId="0" fontId="4" fillId="6" borderId="66" xfId="1" applyNumberFormat="1" applyFont="1" applyFill="1" applyBorder="1" applyAlignment="1">
      <alignment horizontal="center" vertical="center" wrapText="1"/>
    </xf>
    <xf numFmtId="0" fontId="4" fillId="6" borderId="65" xfId="1" applyNumberFormat="1" applyFont="1" applyFill="1" applyBorder="1" applyAlignment="1">
      <alignment horizontal="center" vertical="center" wrapText="1"/>
    </xf>
    <xf numFmtId="0" fontId="4" fillId="6" borderId="64" xfId="1" applyFont="1" applyFill="1" applyBorder="1" applyAlignment="1">
      <alignment horizontal="center" vertical="center" wrapText="1"/>
    </xf>
    <xf numFmtId="0" fontId="4" fillId="6" borderId="67" xfId="1" applyFont="1" applyFill="1" applyBorder="1" applyAlignment="1">
      <alignment horizontal="center" vertical="center" wrapText="1"/>
    </xf>
    <xf numFmtId="0" fontId="4" fillId="6" borderId="42" xfId="1" applyFont="1" applyFill="1" applyBorder="1" applyAlignment="1">
      <alignment horizontal="center" vertical="center" wrapText="1"/>
    </xf>
    <xf numFmtId="0" fontId="4" fillId="6" borderId="66" xfId="1" applyFont="1" applyFill="1" applyBorder="1" applyAlignment="1">
      <alignment horizontal="center" vertical="center" wrapText="1"/>
    </xf>
    <xf numFmtId="0" fontId="4" fillId="6" borderId="80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center" vertical="center" wrapText="1"/>
    </xf>
    <xf numFmtId="0" fontId="4" fillId="6" borderId="70" xfId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center" vertical="center" wrapText="1"/>
    </xf>
    <xf numFmtId="164" fontId="4" fillId="6" borderId="33" xfId="1" applyNumberFormat="1" applyFont="1" applyFill="1" applyBorder="1" applyAlignment="1">
      <alignment horizontal="center" vertical="center" wrapText="1"/>
    </xf>
    <xf numFmtId="164" fontId="4" fillId="6" borderId="25" xfId="1" applyNumberFormat="1" applyFont="1" applyFill="1" applyBorder="1" applyAlignment="1">
      <alignment horizontal="center" vertical="center" wrapText="1"/>
    </xf>
    <xf numFmtId="0" fontId="4" fillId="6" borderId="14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16" fontId="4" fillId="6" borderId="77" xfId="1" applyNumberFormat="1" applyFont="1" applyFill="1" applyBorder="1" applyAlignment="1">
      <alignment horizontal="center" vertical="center" wrapText="1"/>
    </xf>
    <xf numFmtId="0" fontId="4" fillId="6" borderId="78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left" vertical="center" wrapText="1"/>
    </xf>
    <xf numFmtId="0" fontId="4" fillId="6" borderId="66" xfId="1" applyFont="1" applyFill="1" applyBorder="1" applyAlignment="1">
      <alignment horizontal="left" vertical="center" wrapText="1"/>
    </xf>
    <xf numFmtId="16" fontId="4" fillId="6" borderId="84" xfId="1" applyNumberFormat="1" applyFont="1" applyFill="1" applyBorder="1" applyAlignment="1">
      <alignment horizontal="center" vertical="center" wrapText="1"/>
    </xf>
    <xf numFmtId="0" fontId="4" fillId="6" borderId="42" xfId="1" applyFont="1" applyFill="1" applyBorder="1" applyAlignment="1">
      <alignment horizontal="left" vertical="center" wrapText="1"/>
    </xf>
    <xf numFmtId="0" fontId="4" fillId="6" borderId="85" xfId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left" vertical="center" wrapText="1"/>
    </xf>
    <xf numFmtId="16" fontId="5" fillId="3" borderId="8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 wrapText="1"/>
    </xf>
    <xf numFmtId="164" fontId="5" fillId="3" borderId="25" xfId="1" applyNumberFormat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108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108" xfId="1" applyNumberFormat="1" applyFont="1" applyFill="1" applyBorder="1" applyAlignment="1">
      <alignment horizontal="center" vertical="center" wrapText="1"/>
    </xf>
    <xf numFmtId="0" fontId="5" fillId="3" borderId="32" xfId="1" applyNumberFormat="1" applyFont="1" applyFill="1" applyBorder="1" applyAlignment="1">
      <alignment horizontal="center" vertical="center" wrapText="1"/>
    </xf>
    <xf numFmtId="0" fontId="0" fillId="6" borderId="49" xfId="0" applyFont="1" applyFill="1" applyBorder="1"/>
    <xf numFmtId="14" fontId="4" fillId="6" borderId="84" xfId="1" applyNumberFormat="1" applyFont="1" applyFill="1" applyBorder="1" applyAlignment="1">
      <alignment horizontal="center" vertical="center" wrapText="1"/>
    </xf>
    <xf numFmtId="14" fontId="4" fillId="6" borderId="78" xfId="1" applyNumberFormat="1" applyFont="1" applyFill="1" applyBorder="1" applyAlignment="1">
      <alignment horizontal="center" vertical="center" wrapText="1"/>
    </xf>
    <xf numFmtId="14" fontId="4" fillId="6" borderId="85" xfId="1" applyNumberFormat="1" applyFont="1" applyFill="1" applyBorder="1" applyAlignment="1">
      <alignment horizontal="center" vertical="center" wrapText="1"/>
    </xf>
    <xf numFmtId="0" fontId="4" fillId="6" borderId="84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left" vertical="center"/>
    </xf>
    <xf numFmtId="0" fontId="4" fillId="6" borderId="49" xfId="1" applyFont="1" applyFill="1" applyBorder="1" applyAlignment="1">
      <alignment horizontal="left" vertical="center"/>
    </xf>
    <xf numFmtId="16" fontId="5" fillId="3" borderId="36" xfId="1" applyNumberFormat="1" applyFont="1" applyFill="1" applyBorder="1" applyAlignment="1">
      <alignment horizontal="center" vertical="center" wrapText="1"/>
    </xf>
    <xf numFmtId="16" fontId="4" fillId="6" borderId="14" xfId="1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left" vertical="center" wrapText="1"/>
    </xf>
    <xf numFmtId="0" fontId="4" fillId="6" borderId="22" xfId="1" applyFont="1" applyFill="1" applyBorder="1" applyAlignment="1">
      <alignment horizontal="left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6" borderId="31" xfId="1" applyFont="1" applyFill="1" applyBorder="1" applyAlignment="1">
      <alignment horizontal="center" vertical="center" wrapText="1"/>
    </xf>
    <xf numFmtId="164" fontId="4" fillId="6" borderId="98" xfId="1" applyNumberFormat="1" applyFont="1" applyFill="1" applyBorder="1" applyAlignment="1">
      <alignment horizontal="right" vertical="center" wrapText="1"/>
    </xf>
    <xf numFmtId="164" fontId="4" fillId="6" borderId="99" xfId="1" applyNumberFormat="1" applyFont="1" applyFill="1" applyBorder="1" applyAlignment="1">
      <alignment horizontal="right" vertical="center" wrapText="1"/>
    </xf>
    <xf numFmtId="16" fontId="5" fillId="3" borderId="3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 vertical="center" wrapText="1"/>
    </xf>
    <xf numFmtId="164" fontId="5" fillId="3" borderId="91" xfId="1" applyNumberFormat="1" applyFont="1" applyFill="1" applyBorder="1" applyAlignment="1">
      <alignment horizontal="center" vertical="center" wrapText="1"/>
    </xf>
    <xf numFmtId="14" fontId="4" fillId="6" borderId="77" xfId="1" applyNumberFormat="1" applyFont="1" applyFill="1" applyBorder="1" applyAlignment="1">
      <alignment horizontal="center" vertical="center" wrapText="1"/>
    </xf>
    <xf numFmtId="0" fontId="4" fillId="6" borderId="77" xfId="1" applyFont="1" applyFill="1" applyBorder="1" applyAlignment="1">
      <alignment horizontal="center" vertical="center" wrapText="1"/>
    </xf>
    <xf numFmtId="16" fontId="5" fillId="3" borderId="14" xfId="1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14" xfId="1" applyFont="1" applyFill="1" applyBorder="1" applyAlignment="1">
      <alignment horizontal="center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25" xfId="1" applyNumberFormat="1" applyFont="1" applyFill="1" applyBorder="1" applyAlignment="1">
      <alignment horizontal="right" vertical="center" wrapText="1"/>
    </xf>
    <xf numFmtId="16" fontId="5" fillId="4" borderId="14" xfId="1" applyNumberFormat="1" applyFont="1" applyFill="1" applyBorder="1" applyAlignment="1">
      <alignment horizontal="center" vertical="center" wrapText="1"/>
    </xf>
    <xf numFmtId="16" fontId="5" fillId="4" borderId="8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right" vertical="center" wrapText="1"/>
    </xf>
    <xf numFmtId="164" fontId="5" fillId="4" borderId="25" xfId="1" applyNumberFormat="1" applyFont="1" applyFill="1" applyBorder="1" applyAlignment="1">
      <alignment horizontal="right" vertical="center" wrapText="1"/>
    </xf>
    <xf numFmtId="164" fontId="5" fillId="4" borderId="91" xfId="1" applyNumberFormat="1" applyFont="1" applyFill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 wrapText="1"/>
    </xf>
    <xf numFmtId="0" fontId="4" fillId="6" borderId="88" xfId="1" applyFont="1" applyFill="1" applyBorder="1" applyAlignment="1">
      <alignment horizontal="center" vertical="center" wrapText="1"/>
    </xf>
    <xf numFmtId="0" fontId="4" fillId="6" borderId="57" xfId="1" applyFont="1" applyFill="1" applyBorder="1" applyAlignment="1">
      <alignment horizontal="center" vertical="center" wrapText="1"/>
    </xf>
    <xf numFmtId="0" fontId="4" fillId="6" borderId="74" xfId="1" applyFont="1" applyFill="1" applyBorder="1" applyAlignment="1">
      <alignment horizontal="center" vertical="center" wrapText="1"/>
    </xf>
    <xf numFmtId="0" fontId="4" fillId="6" borderId="41" xfId="1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horizontal="left" wrapText="1"/>
    </xf>
    <xf numFmtId="0" fontId="4" fillId="5" borderId="80" xfId="1" applyFont="1" applyFill="1" applyBorder="1" applyAlignment="1">
      <alignment horizontal="left" wrapText="1"/>
    </xf>
    <xf numFmtId="0" fontId="4" fillId="5" borderId="81" xfId="1" applyFont="1" applyFill="1" applyBorder="1" applyAlignment="1">
      <alignment horizontal="left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75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6" borderId="32" xfId="1" applyFont="1" applyFill="1" applyBorder="1" applyAlignment="1">
      <alignment horizontal="center" vertical="center" wrapText="1"/>
    </xf>
    <xf numFmtId="0" fontId="4" fillId="5" borderId="67" xfId="1" applyFont="1" applyFill="1" applyBorder="1" applyAlignment="1">
      <alignment horizontal="left" wrapText="1"/>
    </xf>
    <xf numFmtId="164" fontId="4" fillId="6" borderId="25" xfId="1" applyNumberFormat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top" wrapText="1"/>
    </xf>
    <xf numFmtId="0" fontId="4" fillId="6" borderId="23" xfId="1" applyFont="1" applyFill="1" applyBorder="1" applyAlignment="1">
      <alignment horizontal="center" vertical="top" wrapText="1"/>
    </xf>
    <xf numFmtId="0" fontId="4" fillId="6" borderId="14" xfId="1" applyFont="1" applyFill="1" applyBorder="1" applyAlignment="1">
      <alignment horizontal="center" vertical="top" wrapText="1"/>
    </xf>
    <xf numFmtId="0" fontId="4" fillId="6" borderId="8" xfId="1" applyFont="1" applyFill="1" applyBorder="1" applyAlignment="1">
      <alignment horizontal="center" vertical="top" wrapText="1"/>
    </xf>
    <xf numFmtId="3" fontId="4" fillId="6" borderId="8" xfId="1" applyNumberFormat="1" applyFont="1" applyFill="1" applyBorder="1" applyAlignment="1">
      <alignment horizontal="center" vertical="center" wrapText="1"/>
    </xf>
    <xf numFmtId="0" fontId="4" fillId="6" borderId="34" xfId="1" applyFont="1" applyFill="1" applyBorder="1" applyAlignment="1">
      <alignment horizontal="center" vertical="center" wrapText="1"/>
    </xf>
    <xf numFmtId="0" fontId="4" fillId="6" borderId="38" xfId="1" applyFont="1" applyFill="1" applyBorder="1" applyAlignment="1">
      <alignment horizontal="center" vertical="center" wrapText="1"/>
    </xf>
    <xf numFmtId="0" fontId="4" fillId="6" borderId="36" xfId="1" applyFont="1" applyFill="1" applyBorder="1" applyAlignment="1">
      <alignment horizontal="center" vertical="center" wrapText="1"/>
    </xf>
    <xf numFmtId="164" fontId="4" fillId="6" borderId="33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7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25" xfId="1" applyFont="1" applyFill="1" applyBorder="1" applyAlignment="1">
      <alignment vertical="center" wrapText="1"/>
    </xf>
    <xf numFmtId="0" fontId="4" fillId="6" borderId="4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164" fontId="4" fillId="6" borderId="17" xfId="1" applyNumberFormat="1" applyFont="1" applyFill="1" applyBorder="1" applyAlignment="1">
      <alignment horizontal="center" vertical="center" wrapText="1"/>
    </xf>
    <xf numFmtId="14" fontId="4" fillId="6" borderId="24" xfId="1" applyNumberFormat="1" applyFont="1" applyFill="1" applyBorder="1" applyAlignment="1">
      <alignment horizontal="center" vertical="center"/>
    </xf>
    <xf numFmtId="0" fontId="4" fillId="6" borderId="25" xfId="1" applyFont="1" applyFill="1" applyBorder="1" applyAlignment="1">
      <alignment horizontal="left" vertical="center" wrapText="1"/>
    </xf>
    <xf numFmtId="164" fontId="4" fillId="6" borderId="25" xfId="1" applyNumberFormat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 vertical="center" wrapText="1"/>
    </xf>
    <xf numFmtId="16" fontId="4" fillId="6" borderId="14" xfId="1" applyNumberFormat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left" vertical="center" wrapText="1"/>
    </xf>
    <xf numFmtId="0" fontId="4" fillId="6" borderId="23" xfId="1" applyFont="1" applyFill="1" applyBorder="1" applyAlignment="1">
      <alignment horizontal="left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24" xfId="1" applyFont="1" applyFill="1" applyBorder="1" applyAlignment="1">
      <alignment horizontal="center" vertical="center" wrapText="1"/>
    </xf>
    <xf numFmtId="16" fontId="5" fillId="3" borderId="8" xfId="1" applyNumberFormat="1" applyFont="1" applyFill="1" applyBorder="1" applyAlignment="1">
      <alignment horizontal="center" vertical="center"/>
    </xf>
    <xf numFmtId="16" fontId="5" fillId="3" borderId="3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4" fontId="5" fillId="3" borderId="8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14" fontId="4" fillId="6" borderId="25" xfId="1" applyNumberFormat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14" fontId="4" fillId="6" borderId="17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wrapText="1"/>
    </xf>
    <xf numFmtId="0" fontId="4" fillId="6" borderId="17" xfId="1" applyFont="1" applyFill="1" applyBorder="1" applyAlignment="1">
      <alignment horizont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0" fontId="4" fillId="6" borderId="44" xfId="1" applyFont="1" applyFill="1" applyBorder="1" applyAlignment="1">
      <alignment horizontal="center" vertical="center" wrapText="1"/>
    </xf>
    <xf numFmtId="14" fontId="4" fillId="6" borderId="24" xfId="1" applyNumberFormat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16" fontId="4" fillId="6" borderId="8" xfId="1" applyNumberFormat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left" vertical="center"/>
    </xf>
    <xf numFmtId="0" fontId="4" fillId="6" borderId="24" xfId="1" applyFont="1" applyFill="1" applyBorder="1" applyAlignment="1">
      <alignment horizontal="left" vertical="center"/>
    </xf>
    <xf numFmtId="16" fontId="4" fillId="3" borderId="8" xfId="1" applyNumberFormat="1" applyFont="1" applyFill="1" applyBorder="1" applyAlignment="1">
      <alignment horizontal="center" vertical="center" wrapText="1"/>
    </xf>
    <xf numFmtId="16" fontId="4" fillId="3" borderId="3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164" fontId="4" fillId="3" borderId="25" xfId="1" applyNumberFormat="1" applyFont="1" applyFill="1" applyBorder="1" applyAlignment="1">
      <alignment horizontal="center" vertical="center" wrapText="1"/>
    </xf>
    <xf numFmtId="164" fontId="4" fillId="3" borderId="91" xfId="1" applyNumberFormat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/>
    </xf>
    <xf numFmtId="14" fontId="4" fillId="6" borderId="25" xfId="1" applyNumberFormat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0" fontId="4" fillId="6" borderId="91" xfId="1" applyFont="1" applyFill="1" applyBorder="1" applyAlignment="1">
      <alignment horizontal="left" vertical="center" wrapText="1"/>
    </xf>
    <xf numFmtId="0" fontId="4" fillId="6" borderId="33" xfId="1" applyFont="1" applyFill="1" applyBorder="1" applyAlignment="1">
      <alignment horizontal="left" vertical="center" wrapText="1"/>
    </xf>
    <xf numFmtId="0" fontId="4" fillId="6" borderId="13" xfId="1" applyFont="1" applyFill="1" applyBorder="1" applyAlignment="1">
      <alignment horizontal="center" vertical="center" wrapText="1"/>
    </xf>
    <xf numFmtId="16" fontId="4" fillId="3" borderId="8" xfId="1" applyNumberFormat="1" applyFont="1" applyFill="1" applyBorder="1" applyAlignment="1">
      <alignment horizontal="center" vertical="center"/>
    </xf>
    <xf numFmtId="16" fontId="4" fillId="3" borderId="3" xfId="1" applyNumberFormat="1" applyFont="1" applyFill="1" applyBorder="1" applyAlignment="1">
      <alignment horizontal="center" vertical="center"/>
    </xf>
    <xf numFmtId="164" fontId="4" fillId="3" borderId="25" xfId="1" applyNumberFormat="1" applyFont="1" applyFill="1" applyBorder="1" applyAlignment="1">
      <alignment horizontal="center" vertical="center"/>
    </xf>
    <xf numFmtId="164" fontId="4" fillId="3" borderId="91" xfId="1" applyNumberFormat="1" applyFont="1" applyFill="1" applyBorder="1" applyAlignment="1">
      <alignment horizontal="center" vertical="center"/>
    </xf>
    <xf numFmtId="14" fontId="4" fillId="5" borderId="21" xfId="1" applyNumberFormat="1" applyFont="1" applyFill="1" applyBorder="1" applyAlignment="1">
      <alignment horizontal="center" vertical="center"/>
    </xf>
    <xf numFmtId="14" fontId="4" fillId="5" borderId="24" xfId="1" applyNumberFormat="1" applyFont="1" applyFill="1" applyBorder="1" applyAlignment="1">
      <alignment horizontal="center" vertical="center"/>
    </xf>
    <xf numFmtId="0" fontId="4" fillId="6" borderId="3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/>
    </xf>
    <xf numFmtId="0" fontId="4" fillId="5" borderId="31" xfId="1" applyFont="1" applyFill="1" applyBorder="1" applyAlignment="1">
      <alignment horizontal="center" vertical="center"/>
    </xf>
    <xf numFmtId="0" fontId="4" fillId="6" borderId="112" xfId="1" applyFont="1" applyFill="1" applyBorder="1" applyAlignment="1">
      <alignment horizontal="center" vertical="center" wrapText="1"/>
    </xf>
    <xf numFmtId="0" fontId="4" fillId="6" borderId="113" xfId="1" applyFont="1" applyFill="1" applyBorder="1" applyAlignment="1">
      <alignment horizontal="center" vertical="center" wrapText="1"/>
    </xf>
    <xf numFmtId="0" fontId="4" fillId="6" borderId="108" xfId="1" applyFont="1" applyFill="1" applyBorder="1" applyAlignment="1">
      <alignment horizontal="center" vertical="center" wrapText="1"/>
    </xf>
    <xf numFmtId="16" fontId="5" fillId="4" borderId="14" xfId="1" applyNumberFormat="1" applyFont="1" applyFill="1" applyBorder="1" applyAlignment="1">
      <alignment horizontal="center" vertical="center"/>
    </xf>
    <xf numFmtId="16" fontId="5" fillId="4" borderId="8" xfId="1" applyNumberFormat="1" applyFont="1" applyFill="1" applyBorder="1" applyAlignment="1">
      <alignment horizontal="center" vertical="center"/>
    </xf>
    <xf numFmtId="16" fontId="5" fillId="4" borderId="3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4" borderId="25" xfId="1" applyNumberFormat="1" applyFont="1" applyFill="1" applyBorder="1" applyAlignment="1">
      <alignment horizontal="center" vertical="center"/>
    </xf>
    <xf numFmtId="164" fontId="5" fillId="4" borderId="91" xfId="1" applyNumberFormat="1" applyFont="1" applyFill="1" applyBorder="1" applyAlignment="1">
      <alignment horizontal="center" vertical="center"/>
    </xf>
    <xf numFmtId="0" fontId="3" fillId="0" borderId="3" xfId="0" applyFont="1" applyBorder="1"/>
    <xf numFmtId="16" fontId="5" fillId="3" borderId="14" xfId="1" applyNumberFormat="1" applyFont="1" applyFill="1" applyBorder="1" applyAlignment="1">
      <alignment horizontal="center" vertical="center"/>
    </xf>
    <xf numFmtId="164" fontId="5" fillId="3" borderId="33" xfId="1" applyNumberFormat="1" applyFont="1" applyFill="1" applyBorder="1" applyAlignment="1">
      <alignment horizontal="center" vertical="center"/>
    </xf>
    <xf numFmtId="164" fontId="5" fillId="3" borderId="91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6" borderId="19" xfId="1" applyFont="1" applyFill="1" applyBorder="1" applyAlignment="1">
      <alignment horizontal="center" vertical="center" wrapText="1"/>
    </xf>
    <xf numFmtId="0" fontId="4" fillId="6" borderId="46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</cellXfs>
  <cellStyles count="4">
    <cellStyle name="Normal_xxxinvest" xfId="3"/>
    <cellStyle name="Normalno" xfId="0" builtinId="0"/>
    <cellStyle name="Obično 2" xfId="1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view="pageBreakPreview" zoomScale="130" zoomScaleNormal="100" zoomScaleSheetLayoutView="130" workbookViewId="0">
      <pane xSplit="2" topLeftCell="C1" activePane="topRight" state="frozen"/>
      <selection pane="topRight" activeCell="B96" sqref="B96"/>
    </sheetView>
  </sheetViews>
  <sheetFormatPr defaultRowHeight="16.5" x14ac:dyDescent="0.3"/>
  <cols>
    <col min="1" max="1" width="13.42578125" style="245" customWidth="1"/>
    <col min="2" max="2" width="62.7109375" style="18" customWidth="1"/>
    <col min="3" max="9" width="31.85546875" style="119" customWidth="1"/>
    <col min="10" max="10" width="23.140625" style="246" customWidth="1"/>
    <col min="11" max="12" width="23.140625" style="247" customWidth="1"/>
    <col min="13" max="13" width="23.140625" style="248" customWidth="1"/>
    <col min="14" max="16384" width="9.140625" style="119"/>
  </cols>
  <sheetData>
    <row r="1" spans="1:13" ht="17.25" thickBot="1" x14ac:dyDescent="0.35">
      <c r="A1" s="9" t="s">
        <v>0</v>
      </c>
      <c r="B1" s="10"/>
      <c r="C1" s="9"/>
      <c r="D1" s="115"/>
      <c r="E1" s="115"/>
      <c r="F1" s="9"/>
      <c r="G1" s="9"/>
      <c r="H1" s="9"/>
      <c r="I1" s="9"/>
      <c r="J1" s="116"/>
      <c r="K1" s="117"/>
      <c r="L1" s="117"/>
      <c r="M1" s="118"/>
    </row>
    <row r="2" spans="1:13" ht="17.25" thickBot="1" x14ac:dyDescent="0.35">
      <c r="A2" s="120"/>
      <c r="B2" s="456" t="s">
        <v>1</v>
      </c>
      <c r="C2" s="458" t="s">
        <v>2</v>
      </c>
      <c r="D2" s="459"/>
      <c r="E2" s="459"/>
      <c r="F2" s="459"/>
      <c r="G2" s="459"/>
      <c r="H2" s="459"/>
      <c r="I2" s="460"/>
      <c r="J2" s="461" t="s">
        <v>3</v>
      </c>
      <c r="K2" s="463" t="s">
        <v>4</v>
      </c>
      <c r="L2" s="463" t="s">
        <v>5</v>
      </c>
      <c r="M2" s="465" t="s">
        <v>6</v>
      </c>
    </row>
    <row r="3" spans="1:13" ht="17.25" thickBot="1" x14ac:dyDescent="0.35">
      <c r="A3" s="121" t="s">
        <v>7</v>
      </c>
      <c r="B3" s="457"/>
      <c r="C3" s="121" t="s">
        <v>8</v>
      </c>
      <c r="D3" s="121" t="s">
        <v>9</v>
      </c>
      <c r="E3" s="121" t="s">
        <v>10</v>
      </c>
      <c r="F3" s="121" t="s">
        <v>11</v>
      </c>
      <c r="G3" s="121" t="s">
        <v>12</v>
      </c>
      <c r="H3" s="121" t="s">
        <v>13</v>
      </c>
      <c r="I3" s="122" t="s">
        <v>14</v>
      </c>
      <c r="J3" s="462"/>
      <c r="K3" s="464"/>
      <c r="L3" s="464"/>
      <c r="M3" s="466"/>
    </row>
    <row r="4" spans="1:13" ht="33" x14ac:dyDescent="0.3">
      <c r="A4" s="467" t="s">
        <v>15</v>
      </c>
      <c r="B4" s="469" t="s">
        <v>723</v>
      </c>
      <c r="C4" s="123" t="s">
        <v>259</v>
      </c>
      <c r="D4" s="123" t="s">
        <v>262</v>
      </c>
      <c r="E4" s="123" t="s">
        <v>261</v>
      </c>
      <c r="F4" s="123">
        <v>12</v>
      </c>
      <c r="G4" s="123">
        <v>8</v>
      </c>
      <c r="H4" s="123">
        <v>10</v>
      </c>
      <c r="I4" s="124">
        <v>8</v>
      </c>
      <c r="J4" s="452">
        <v>53094723</v>
      </c>
      <c r="K4" s="454">
        <v>58368334</v>
      </c>
      <c r="L4" s="454">
        <v>89593608</v>
      </c>
      <c r="M4" s="454">
        <v>83362884</v>
      </c>
    </row>
    <row r="5" spans="1:13" ht="33.75" thickBot="1" x14ac:dyDescent="0.35">
      <c r="A5" s="468"/>
      <c r="B5" s="470"/>
      <c r="C5" s="125" t="s">
        <v>260</v>
      </c>
      <c r="D5" s="125" t="s">
        <v>262</v>
      </c>
      <c r="E5" s="125" t="s">
        <v>261</v>
      </c>
      <c r="F5" s="125">
        <v>17</v>
      </c>
      <c r="G5" s="125">
        <v>13</v>
      </c>
      <c r="H5" s="125">
        <v>15</v>
      </c>
      <c r="I5" s="126">
        <v>13</v>
      </c>
      <c r="J5" s="453"/>
      <c r="K5" s="455"/>
      <c r="L5" s="455"/>
      <c r="M5" s="455"/>
    </row>
    <row r="6" spans="1:13" s="129" customFormat="1" ht="33" x14ac:dyDescent="0.3">
      <c r="A6" s="474" t="s">
        <v>724</v>
      </c>
      <c r="B6" s="446" t="s">
        <v>674</v>
      </c>
      <c r="C6" s="127" t="s">
        <v>389</v>
      </c>
      <c r="D6" s="127" t="s">
        <v>393</v>
      </c>
      <c r="E6" s="127" t="s">
        <v>391</v>
      </c>
      <c r="F6" s="127" t="s">
        <v>675</v>
      </c>
      <c r="G6" s="127" t="s">
        <v>676</v>
      </c>
      <c r="H6" s="127" t="s">
        <v>842</v>
      </c>
      <c r="I6" s="128" t="s">
        <v>843</v>
      </c>
      <c r="J6" s="515">
        <v>25536625</v>
      </c>
      <c r="K6" s="515">
        <v>13726600</v>
      </c>
      <c r="L6" s="515">
        <v>37054555</v>
      </c>
      <c r="M6" s="515">
        <v>37037625</v>
      </c>
    </row>
    <row r="7" spans="1:13" s="129" customFormat="1" ht="47.25" customHeight="1" thickBot="1" x14ac:dyDescent="0.35">
      <c r="A7" s="475"/>
      <c r="B7" s="447"/>
      <c r="C7" s="130" t="s">
        <v>390</v>
      </c>
      <c r="D7" s="130" t="s">
        <v>394</v>
      </c>
      <c r="E7" s="130" t="s">
        <v>392</v>
      </c>
      <c r="F7" s="130">
        <v>182</v>
      </c>
      <c r="G7" s="130">
        <v>250</v>
      </c>
      <c r="H7" s="130">
        <v>190</v>
      </c>
      <c r="I7" s="131">
        <v>200</v>
      </c>
      <c r="J7" s="516"/>
      <c r="K7" s="516"/>
      <c r="L7" s="516"/>
      <c r="M7" s="516"/>
    </row>
    <row r="8" spans="1:13" s="138" customFormat="1" ht="78" customHeight="1" thickBot="1" x14ac:dyDescent="0.35">
      <c r="A8" s="132" t="s">
        <v>725</v>
      </c>
      <c r="B8" s="133" t="s">
        <v>717</v>
      </c>
      <c r="C8" s="134" t="s">
        <v>671</v>
      </c>
      <c r="D8" s="134" t="s">
        <v>677</v>
      </c>
      <c r="E8" s="134" t="s">
        <v>678</v>
      </c>
      <c r="F8" s="135">
        <v>6438</v>
      </c>
      <c r="G8" s="135">
        <v>7500</v>
      </c>
      <c r="H8" s="135">
        <v>6500</v>
      </c>
      <c r="I8" s="136">
        <v>6900</v>
      </c>
      <c r="J8" s="137">
        <v>4485000</v>
      </c>
      <c r="K8" s="137">
        <v>1726000</v>
      </c>
      <c r="L8" s="137">
        <v>14755000</v>
      </c>
      <c r="M8" s="137">
        <v>14605000</v>
      </c>
    </row>
    <row r="9" spans="1:13" s="141" customFormat="1" x14ac:dyDescent="0.3">
      <c r="A9" s="139" t="s">
        <v>16</v>
      </c>
      <c r="B9" s="477" t="s">
        <v>303</v>
      </c>
      <c r="C9" s="477"/>
      <c r="D9" s="477"/>
      <c r="E9" s="477"/>
      <c r="F9" s="477"/>
      <c r="G9" s="477"/>
      <c r="H9" s="477"/>
      <c r="I9" s="478"/>
      <c r="J9" s="140">
        <v>564000</v>
      </c>
      <c r="K9" s="140">
        <v>100000</v>
      </c>
      <c r="L9" s="140">
        <v>200000</v>
      </c>
      <c r="M9" s="140">
        <v>200000</v>
      </c>
    </row>
    <row r="10" spans="1:13" s="141" customFormat="1" x14ac:dyDescent="0.3">
      <c r="A10" s="142" t="s">
        <v>17</v>
      </c>
      <c r="B10" s="476" t="s">
        <v>344</v>
      </c>
      <c r="C10" s="476"/>
      <c r="D10" s="476"/>
      <c r="E10" s="476"/>
      <c r="F10" s="476"/>
      <c r="G10" s="476"/>
      <c r="H10" s="476"/>
      <c r="I10" s="451"/>
      <c r="J10" s="114">
        <v>30000</v>
      </c>
      <c r="K10" s="114">
        <v>100000</v>
      </c>
      <c r="L10" s="114">
        <v>100000</v>
      </c>
      <c r="M10" s="114">
        <v>10000</v>
      </c>
    </row>
    <row r="11" spans="1:13" s="141" customFormat="1" x14ac:dyDescent="0.3">
      <c r="A11" s="142" t="s">
        <v>18</v>
      </c>
      <c r="B11" s="476" t="s">
        <v>601</v>
      </c>
      <c r="C11" s="476"/>
      <c r="D11" s="476"/>
      <c r="E11" s="476"/>
      <c r="F11" s="476"/>
      <c r="G11" s="476"/>
      <c r="H11" s="476"/>
      <c r="I11" s="451"/>
      <c r="J11" s="1">
        <v>0</v>
      </c>
      <c r="K11" s="1">
        <v>75000</v>
      </c>
      <c r="L11" s="1">
        <v>0</v>
      </c>
      <c r="M11" s="1">
        <v>0</v>
      </c>
    </row>
    <row r="12" spans="1:13" s="141" customFormat="1" x14ac:dyDescent="0.3">
      <c r="A12" s="142" t="s">
        <v>19</v>
      </c>
      <c r="B12" s="476" t="s">
        <v>610</v>
      </c>
      <c r="C12" s="476"/>
      <c r="D12" s="476"/>
      <c r="E12" s="476"/>
      <c r="F12" s="476"/>
      <c r="G12" s="476"/>
      <c r="H12" s="476"/>
      <c r="I12" s="451"/>
      <c r="J12" s="114">
        <v>0</v>
      </c>
      <c r="K12" s="114">
        <v>200000</v>
      </c>
      <c r="L12" s="114">
        <v>200000</v>
      </c>
      <c r="M12" s="114">
        <v>200000</v>
      </c>
    </row>
    <row r="13" spans="1:13" s="141" customFormat="1" ht="17.25" thickBot="1" x14ac:dyDescent="0.35">
      <c r="A13" s="393" t="s">
        <v>20</v>
      </c>
      <c r="B13" s="517" t="s">
        <v>788</v>
      </c>
      <c r="C13" s="517"/>
      <c r="D13" s="517"/>
      <c r="E13" s="517"/>
      <c r="F13" s="517"/>
      <c r="G13" s="517"/>
      <c r="H13" s="517"/>
      <c r="I13" s="494"/>
      <c r="J13" s="143">
        <v>0</v>
      </c>
      <c r="K13" s="143">
        <v>100000</v>
      </c>
      <c r="L13" s="143">
        <v>150000</v>
      </c>
      <c r="M13" s="143">
        <v>150000</v>
      </c>
    </row>
    <row r="14" spans="1:13" s="141" customFormat="1" x14ac:dyDescent="0.3">
      <c r="A14" s="142" t="s">
        <v>805</v>
      </c>
      <c r="B14" s="477" t="s">
        <v>302</v>
      </c>
      <c r="C14" s="477"/>
      <c r="D14" s="477"/>
      <c r="E14" s="477"/>
      <c r="F14" s="477"/>
      <c r="G14" s="477"/>
      <c r="H14" s="477"/>
      <c r="I14" s="478"/>
      <c r="J14" s="140">
        <v>50000</v>
      </c>
      <c r="K14" s="140">
        <v>50000</v>
      </c>
      <c r="L14" s="140">
        <v>100000</v>
      </c>
      <c r="M14" s="140">
        <v>100000</v>
      </c>
    </row>
    <row r="15" spans="1:13" s="147" customFormat="1" ht="17.25" thickBot="1" x14ac:dyDescent="0.35">
      <c r="A15" s="393" t="s">
        <v>806</v>
      </c>
      <c r="B15" s="476" t="s">
        <v>593</v>
      </c>
      <c r="C15" s="476"/>
      <c r="D15" s="476"/>
      <c r="E15" s="476"/>
      <c r="F15" s="476"/>
      <c r="G15" s="476"/>
      <c r="H15" s="476"/>
      <c r="I15" s="451"/>
      <c r="J15" s="114">
        <v>350000</v>
      </c>
      <c r="K15" s="114">
        <v>100000</v>
      </c>
      <c r="L15" s="114">
        <v>570000</v>
      </c>
      <c r="M15" s="114">
        <v>770000</v>
      </c>
    </row>
    <row r="16" spans="1:13" s="147" customFormat="1" x14ac:dyDescent="0.3">
      <c r="A16" s="142" t="s">
        <v>807</v>
      </c>
      <c r="B16" s="476" t="s">
        <v>359</v>
      </c>
      <c r="C16" s="476"/>
      <c r="D16" s="476"/>
      <c r="E16" s="476"/>
      <c r="F16" s="476"/>
      <c r="G16" s="476"/>
      <c r="H16" s="476"/>
      <c r="I16" s="451"/>
      <c r="J16" s="114">
        <v>2875000</v>
      </c>
      <c r="K16" s="114">
        <v>200000</v>
      </c>
      <c r="L16" s="114">
        <v>500000</v>
      </c>
      <c r="M16" s="114">
        <v>50000</v>
      </c>
    </row>
    <row r="17" spans="1:13" s="147" customFormat="1" ht="17.25" thickBot="1" x14ac:dyDescent="0.35">
      <c r="A17" s="393" t="s">
        <v>808</v>
      </c>
      <c r="B17" s="476" t="s">
        <v>599</v>
      </c>
      <c r="C17" s="476"/>
      <c r="D17" s="476"/>
      <c r="E17" s="476"/>
      <c r="F17" s="476"/>
      <c r="G17" s="476"/>
      <c r="H17" s="476"/>
      <c r="I17" s="451"/>
      <c r="J17" s="114">
        <v>20000</v>
      </c>
      <c r="K17" s="114">
        <v>501000</v>
      </c>
      <c r="L17" s="114">
        <v>800000</v>
      </c>
      <c r="M17" s="114">
        <v>650000</v>
      </c>
    </row>
    <row r="18" spans="1:13" s="147" customFormat="1" x14ac:dyDescent="0.3">
      <c r="A18" s="142" t="s">
        <v>809</v>
      </c>
      <c r="B18" s="476" t="s">
        <v>600</v>
      </c>
      <c r="C18" s="476"/>
      <c r="D18" s="476"/>
      <c r="E18" s="476"/>
      <c r="F18" s="476"/>
      <c r="G18" s="476"/>
      <c r="H18" s="476"/>
      <c r="I18" s="451"/>
      <c r="J18" s="114">
        <v>0</v>
      </c>
      <c r="K18" s="114">
        <v>50000</v>
      </c>
      <c r="L18" s="114">
        <v>0</v>
      </c>
      <c r="M18" s="114">
        <v>0</v>
      </c>
    </row>
    <row r="19" spans="1:13" s="147" customFormat="1" ht="17.25" thickBot="1" x14ac:dyDescent="0.35">
      <c r="A19" s="393" t="s">
        <v>810</v>
      </c>
      <c r="B19" s="476" t="s">
        <v>600</v>
      </c>
      <c r="C19" s="476"/>
      <c r="D19" s="476"/>
      <c r="E19" s="476"/>
      <c r="F19" s="476"/>
      <c r="G19" s="476"/>
      <c r="H19" s="476"/>
      <c r="I19" s="451"/>
      <c r="J19" s="114">
        <v>0</v>
      </c>
      <c r="K19" s="114">
        <v>50000</v>
      </c>
      <c r="L19" s="114">
        <v>0</v>
      </c>
      <c r="M19" s="114">
        <v>0</v>
      </c>
    </row>
    <row r="20" spans="1:13" s="147" customFormat="1" ht="17.25" thickBot="1" x14ac:dyDescent="0.35">
      <c r="A20" s="142" t="s">
        <v>811</v>
      </c>
      <c r="B20" s="357" t="s">
        <v>818</v>
      </c>
      <c r="C20" s="357"/>
      <c r="D20" s="357"/>
      <c r="E20" s="357"/>
      <c r="F20" s="357"/>
      <c r="G20" s="357"/>
      <c r="H20" s="357"/>
      <c r="I20" s="355"/>
      <c r="J20" s="114">
        <v>596000</v>
      </c>
      <c r="K20" s="114">
        <v>200000</v>
      </c>
      <c r="L20" s="114">
        <v>12135000</v>
      </c>
      <c r="M20" s="114">
        <v>12475000</v>
      </c>
    </row>
    <row r="21" spans="1:13" s="144" customFormat="1" x14ac:dyDescent="0.3">
      <c r="A21" s="479" t="s">
        <v>21</v>
      </c>
      <c r="B21" s="482" t="s">
        <v>718</v>
      </c>
      <c r="C21" s="437" t="s">
        <v>672</v>
      </c>
      <c r="D21" s="437" t="s">
        <v>679</v>
      </c>
      <c r="E21" s="437" t="s">
        <v>673</v>
      </c>
      <c r="F21" s="437">
        <v>21</v>
      </c>
      <c r="G21" s="437">
        <v>25</v>
      </c>
      <c r="H21" s="437">
        <v>22</v>
      </c>
      <c r="I21" s="471">
        <v>23</v>
      </c>
      <c r="J21" s="496">
        <v>2775000</v>
      </c>
      <c r="K21" s="496">
        <v>1251000</v>
      </c>
      <c r="L21" s="496">
        <v>6590000</v>
      </c>
      <c r="M21" s="496">
        <v>6770000</v>
      </c>
    </row>
    <row r="22" spans="1:13" s="145" customFormat="1" ht="15" customHeight="1" x14ac:dyDescent="0.3">
      <c r="A22" s="480"/>
      <c r="B22" s="449"/>
      <c r="C22" s="439"/>
      <c r="D22" s="439"/>
      <c r="E22" s="439"/>
      <c r="F22" s="439"/>
      <c r="G22" s="439"/>
      <c r="H22" s="439"/>
      <c r="I22" s="472"/>
      <c r="J22" s="497"/>
      <c r="K22" s="497"/>
      <c r="L22" s="497"/>
      <c r="M22" s="497"/>
    </row>
    <row r="23" spans="1:13" s="146" customFormat="1" ht="15.75" customHeight="1" thickBot="1" x14ac:dyDescent="0.35">
      <c r="A23" s="481"/>
      <c r="B23" s="450"/>
      <c r="C23" s="438"/>
      <c r="D23" s="438"/>
      <c r="E23" s="438"/>
      <c r="F23" s="438"/>
      <c r="G23" s="438"/>
      <c r="H23" s="438"/>
      <c r="I23" s="473"/>
      <c r="J23" s="498"/>
      <c r="K23" s="498"/>
      <c r="L23" s="498"/>
      <c r="M23" s="498"/>
    </row>
    <row r="24" spans="1:13" s="141" customFormat="1" x14ac:dyDescent="0.3">
      <c r="A24" s="139" t="s">
        <v>22</v>
      </c>
      <c r="B24" s="477" t="s">
        <v>812</v>
      </c>
      <c r="C24" s="477"/>
      <c r="D24" s="477"/>
      <c r="E24" s="477"/>
      <c r="F24" s="477"/>
      <c r="G24" s="477"/>
      <c r="H24" s="477"/>
      <c r="I24" s="478"/>
      <c r="J24" s="140">
        <v>2775000</v>
      </c>
      <c r="K24" s="140">
        <v>0</v>
      </c>
      <c r="L24" s="140">
        <v>590000</v>
      </c>
      <c r="M24" s="140">
        <v>770000</v>
      </c>
    </row>
    <row r="25" spans="1:13" s="147" customFormat="1" x14ac:dyDescent="0.3">
      <c r="A25" s="142" t="s">
        <v>23</v>
      </c>
      <c r="B25" s="476" t="s">
        <v>813</v>
      </c>
      <c r="C25" s="476"/>
      <c r="D25" s="476"/>
      <c r="E25" s="476"/>
      <c r="F25" s="476"/>
      <c r="G25" s="476"/>
      <c r="H25" s="476"/>
      <c r="I25" s="451"/>
      <c r="J25" s="114">
        <v>0</v>
      </c>
      <c r="K25" s="114">
        <v>800000</v>
      </c>
      <c r="L25" s="114">
        <v>2000000</v>
      </c>
      <c r="M25" s="114">
        <v>2000000</v>
      </c>
    </row>
    <row r="26" spans="1:13" s="147" customFormat="1" x14ac:dyDescent="0.3">
      <c r="A26" s="142" t="s">
        <v>24</v>
      </c>
      <c r="B26" s="476" t="s">
        <v>814</v>
      </c>
      <c r="C26" s="476"/>
      <c r="D26" s="476"/>
      <c r="E26" s="476"/>
      <c r="F26" s="476"/>
      <c r="G26" s="476"/>
      <c r="H26" s="476"/>
      <c r="I26" s="451"/>
      <c r="J26" s="114">
        <v>0</v>
      </c>
      <c r="K26" s="114">
        <v>250000</v>
      </c>
      <c r="L26" s="114">
        <v>2000000</v>
      </c>
      <c r="M26" s="114">
        <v>2000000</v>
      </c>
    </row>
    <row r="27" spans="1:13" s="147" customFormat="1" ht="17.25" thickBot="1" x14ac:dyDescent="0.35">
      <c r="A27" s="142" t="s">
        <v>25</v>
      </c>
      <c r="B27" s="476" t="s">
        <v>815</v>
      </c>
      <c r="C27" s="476"/>
      <c r="D27" s="476"/>
      <c r="E27" s="476"/>
      <c r="F27" s="476"/>
      <c r="G27" s="476"/>
      <c r="H27" s="476"/>
      <c r="I27" s="451"/>
      <c r="J27" s="114">
        <v>0</v>
      </c>
      <c r="K27" s="114">
        <v>201000</v>
      </c>
      <c r="L27" s="114">
        <v>2000000</v>
      </c>
      <c r="M27" s="114">
        <v>2000000</v>
      </c>
    </row>
    <row r="28" spans="1:13" s="138" customFormat="1" ht="115.5" customHeight="1" thickBot="1" x14ac:dyDescent="0.35">
      <c r="A28" s="148" t="s">
        <v>26</v>
      </c>
      <c r="B28" s="149" t="s">
        <v>719</v>
      </c>
      <c r="C28" s="150" t="s">
        <v>680</v>
      </c>
      <c r="D28" s="150" t="s">
        <v>681</v>
      </c>
      <c r="E28" s="150" t="s">
        <v>682</v>
      </c>
      <c r="F28" s="150">
        <v>3</v>
      </c>
      <c r="G28" s="150">
        <v>5</v>
      </c>
      <c r="H28" s="150">
        <v>4</v>
      </c>
      <c r="I28" s="151">
        <v>4</v>
      </c>
      <c r="J28" s="152">
        <v>7669500</v>
      </c>
      <c r="K28" s="152">
        <v>7932600</v>
      </c>
      <c r="L28" s="152">
        <v>7532100</v>
      </c>
      <c r="M28" s="152">
        <v>7454100</v>
      </c>
    </row>
    <row r="29" spans="1:13" s="141" customFormat="1" x14ac:dyDescent="0.3">
      <c r="A29" s="153" t="s">
        <v>27</v>
      </c>
      <c r="B29" s="483" t="s">
        <v>295</v>
      </c>
      <c r="C29" s="483"/>
      <c r="D29" s="483"/>
      <c r="E29" s="483"/>
      <c r="F29" s="483"/>
      <c r="G29" s="483"/>
      <c r="H29" s="483"/>
      <c r="I29" s="484"/>
      <c r="J29" s="154">
        <v>197000</v>
      </c>
      <c r="K29" s="154">
        <v>225000</v>
      </c>
      <c r="L29" s="160">
        <v>225455</v>
      </c>
      <c r="M29" s="154">
        <v>225525</v>
      </c>
    </row>
    <row r="30" spans="1:13" s="141" customFormat="1" x14ac:dyDescent="0.3">
      <c r="A30" s="155" t="s">
        <v>28</v>
      </c>
      <c r="B30" s="485" t="s">
        <v>301</v>
      </c>
      <c r="C30" s="485"/>
      <c r="D30" s="485"/>
      <c r="E30" s="485"/>
      <c r="F30" s="485"/>
      <c r="G30" s="485"/>
      <c r="H30" s="485"/>
      <c r="I30" s="486"/>
      <c r="J30" s="114">
        <v>43500</v>
      </c>
      <c r="K30" s="114">
        <v>43500</v>
      </c>
      <c r="L30" s="160">
        <v>42000</v>
      </c>
      <c r="M30" s="114">
        <v>40000</v>
      </c>
    </row>
    <row r="31" spans="1:13" s="159" customFormat="1" ht="33" x14ac:dyDescent="0.3">
      <c r="A31" s="156" t="s">
        <v>29</v>
      </c>
      <c r="B31" s="157" t="s">
        <v>536</v>
      </c>
      <c r="C31" s="158"/>
      <c r="D31" s="158"/>
      <c r="E31" s="158"/>
      <c r="F31" s="158"/>
      <c r="G31" s="158"/>
      <c r="H31" s="158"/>
      <c r="I31" s="158"/>
      <c r="J31" s="114">
        <v>384000</v>
      </c>
      <c r="K31" s="114">
        <v>592000</v>
      </c>
      <c r="L31" s="160">
        <v>295000</v>
      </c>
      <c r="M31" s="249">
        <v>198000</v>
      </c>
    </row>
    <row r="32" spans="1:13" s="141" customFormat="1" x14ac:dyDescent="0.3">
      <c r="A32" s="153" t="s">
        <v>30</v>
      </c>
      <c r="B32" s="483" t="s">
        <v>334</v>
      </c>
      <c r="C32" s="483"/>
      <c r="D32" s="483"/>
      <c r="E32" s="483"/>
      <c r="F32" s="483"/>
      <c r="G32" s="483"/>
      <c r="H32" s="483"/>
      <c r="I32" s="484"/>
      <c r="J32" s="114">
        <v>450000</v>
      </c>
      <c r="K32" s="114">
        <v>140000</v>
      </c>
      <c r="L32" s="160">
        <v>50000</v>
      </c>
      <c r="M32" s="346">
        <v>20000</v>
      </c>
    </row>
    <row r="33" spans="1:13" s="141" customFormat="1" x14ac:dyDescent="0.3">
      <c r="A33" s="357" t="s">
        <v>31</v>
      </c>
      <c r="B33" s="357" t="s">
        <v>360</v>
      </c>
      <c r="C33" s="357"/>
      <c r="D33" s="357"/>
      <c r="E33" s="357"/>
      <c r="F33" s="357"/>
      <c r="G33" s="357"/>
      <c r="H33" s="357"/>
      <c r="I33" s="355"/>
      <c r="J33" s="114">
        <v>205000</v>
      </c>
      <c r="K33" s="114">
        <v>205000</v>
      </c>
      <c r="L33" s="160">
        <v>205000</v>
      </c>
      <c r="M33" s="114">
        <v>205000</v>
      </c>
    </row>
    <row r="34" spans="1:13" s="141" customFormat="1" x14ac:dyDescent="0.3">
      <c r="A34" s="356" t="s">
        <v>367</v>
      </c>
      <c r="B34" s="485" t="s">
        <v>369</v>
      </c>
      <c r="C34" s="485"/>
      <c r="D34" s="485"/>
      <c r="E34" s="485"/>
      <c r="F34" s="485"/>
      <c r="G34" s="485"/>
      <c r="H34" s="485"/>
      <c r="I34" s="486"/>
      <c r="J34" s="160">
        <v>5330000</v>
      </c>
      <c r="K34" s="114">
        <v>6000000</v>
      </c>
      <c r="L34" s="160">
        <v>6000000</v>
      </c>
      <c r="M34" s="160">
        <v>6000000</v>
      </c>
    </row>
    <row r="35" spans="1:13" s="141" customFormat="1" ht="17.25" thickBot="1" x14ac:dyDescent="0.35">
      <c r="A35" s="352" t="s">
        <v>816</v>
      </c>
      <c r="B35" s="485" t="s">
        <v>817</v>
      </c>
      <c r="C35" s="485"/>
      <c r="D35" s="485"/>
      <c r="E35" s="485"/>
      <c r="F35" s="485"/>
      <c r="G35" s="485"/>
      <c r="H35" s="485"/>
      <c r="I35" s="486"/>
      <c r="J35" s="160">
        <f>J28-SUM(J29:J34)</f>
        <v>1060000</v>
      </c>
      <c r="K35" s="160">
        <f t="shared" ref="K35:M35" si="0">K28-SUM(K29:K34)</f>
        <v>727100</v>
      </c>
      <c r="L35" s="160">
        <f t="shared" si="0"/>
        <v>714645</v>
      </c>
      <c r="M35" s="160">
        <f t="shared" si="0"/>
        <v>765575</v>
      </c>
    </row>
    <row r="36" spans="1:13" ht="33" x14ac:dyDescent="0.3">
      <c r="A36" s="435" t="s">
        <v>773</v>
      </c>
      <c r="B36" s="431" t="s">
        <v>720</v>
      </c>
      <c r="C36" s="161" t="s">
        <v>683</v>
      </c>
      <c r="D36" s="161" t="s">
        <v>684</v>
      </c>
      <c r="E36" s="422" t="s">
        <v>387</v>
      </c>
      <c r="F36" s="162">
        <v>13179</v>
      </c>
      <c r="G36" s="162">
        <v>15000</v>
      </c>
      <c r="H36" s="162">
        <v>14000</v>
      </c>
      <c r="I36" s="163">
        <v>14500</v>
      </c>
      <c r="J36" s="501">
        <v>2000000</v>
      </c>
      <c r="K36" s="501">
        <v>2000000</v>
      </c>
      <c r="L36" s="501">
        <v>2070000</v>
      </c>
      <c r="M36" s="501">
        <v>2110000</v>
      </c>
    </row>
    <row r="37" spans="1:13" ht="33.75" thickBot="1" x14ac:dyDescent="0.35">
      <c r="A37" s="436"/>
      <c r="B37" s="432"/>
      <c r="C37" s="164" t="s">
        <v>685</v>
      </c>
      <c r="D37" s="164" t="s">
        <v>686</v>
      </c>
      <c r="E37" s="423"/>
      <c r="F37" s="165">
        <v>3548</v>
      </c>
      <c r="G37" s="165">
        <v>5000</v>
      </c>
      <c r="H37" s="165">
        <v>4000</v>
      </c>
      <c r="I37" s="166">
        <v>4500</v>
      </c>
      <c r="J37" s="502"/>
      <c r="K37" s="502"/>
      <c r="L37" s="502"/>
      <c r="M37" s="502"/>
    </row>
    <row r="38" spans="1:13" s="141" customFormat="1" ht="17.25" thickBot="1" x14ac:dyDescent="0.35">
      <c r="A38" s="392" t="s">
        <v>32</v>
      </c>
      <c r="B38" s="168" t="s">
        <v>370</v>
      </c>
      <c r="C38" s="169"/>
      <c r="D38" s="169"/>
      <c r="E38" s="169"/>
      <c r="F38" s="169"/>
      <c r="G38" s="169"/>
      <c r="H38" s="169"/>
      <c r="I38" s="169"/>
      <c r="J38" s="170">
        <f>J36</f>
        <v>2000000</v>
      </c>
      <c r="K38" s="170">
        <f t="shared" ref="K38:M38" si="1">K36</f>
        <v>2000000</v>
      </c>
      <c r="L38" s="170">
        <f t="shared" si="1"/>
        <v>2070000</v>
      </c>
      <c r="M38" s="170">
        <f t="shared" si="1"/>
        <v>2110000</v>
      </c>
    </row>
    <row r="39" spans="1:13" ht="99.75" thickBot="1" x14ac:dyDescent="0.35">
      <c r="A39" s="171" t="s">
        <v>774</v>
      </c>
      <c r="B39" s="172" t="s">
        <v>721</v>
      </c>
      <c r="C39" s="173" t="s">
        <v>687</v>
      </c>
      <c r="D39" s="173" t="s">
        <v>688</v>
      </c>
      <c r="E39" s="173" t="s">
        <v>689</v>
      </c>
      <c r="F39" s="173">
        <v>4</v>
      </c>
      <c r="G39" s="173">
        <v>2</v>
      </c>
      <c r="H39" s="173">
        <v>3</v>
      </c>
      <c r="I39" s="174">
        <v>2</v>
      </c>
      <c r="J39" s="175">
        <v>40000</v>
      </c>
      <c r="K39" s="175">
        <v>100000</v>
      </c>
      <c r="L39" s="175">
        <v>110000</v>
      </c>
      <c r="M39" s="175">
        <v>110000</v>
      </c>
    </row>
    <row r="40" spans="1:13" s="147" customFormat="1" ht="15.75" customHeight="1" thickBot="1" x14ac:dyDescent="0.35">
      <c r="A40" s="181" t="s">
        <v>33</v>
      </c>
      <c r="B40" s="494" t="s">
        <v>313</v>
      </c>
      <c r="C40" s="495"/>
      <c r="D40" s="495"/>
      <c r="E40" s="495"/>
      <c r="F40" s="495"/>
      <c r="G40" s="495"/>
      <c r="H40" s="495"/>
      <c r="I40" s="495"/>
      <c r="J40" s="182">
        <v>40000</v>
      </c>
      <c r="K40" s="8">
        <f>K39</f>
        <v>100000</v>
      </c>
      <c r="L40" s="8">
        <f t="shared" ref="L40:M40" si="2">L39</f>
        <v>110000</v>
      </c>
      <c r="M40" s="8">
        <f t="shared" si="2"/>
        <v>110000</v>
      </c>
    </row>
    <row r="41" spans="1:13" ht="77.25" customHeight="1" thickBot="1" x14ac:dyDescent="0.35">
      <c r="A41" s="183" t="s">
        <v>771</v>
      </c>
      <c r="B41" s="149" t="s">
        <v>819</v>
      </c>
      <c r="C41" s="150" t="s">
        <v>690</v>
      </c>
      <c r="D41" s="150" t="s">
        <v>400</v>
      </c>
      <c r="E41" s="150" t="s">
        <v>691</v>
      </c>
      <c r="F41" s="150">
        <v>0</v>
      </c>
      <c r="G41" s="150">
        <v>3</v>
      </c>
      <c r="H41" s="150">
        <v>1</v>
      </c>
      <c r="I41" s="151">
        <v>2</v>
      </c>
      <c r="J41" s="152">
        <v>939150</v>
      </c>
      <c r="K41" s="152">
        <v>452000</v>
      </c>
      <c r="L41" s="152">
        <v>1047455</v>
      </c>
      <c r="M41" s="152">
        <v>1038525</v>
      </c>
    </row>
    <row r="42" spans="1:13" s="147" customFormat="1" ht="15.75" customHeight="1" thickBot="1" x14ac:dyDescent="0.35">
      <c r="A42" s="181" t="s">
        <v>823</v>
      </c>
      <c r="B42" s="494" t="s">
        <v>824</v>
      </c>
      <c r="C42" s="495"/>
      <c r="D42" s="495"/>
      <c r="E42" s="495"/>
      <c r="F42" s="495"/>
      <c r="G42" s="495"/>
      <c r="H42" s="495"/>
      <c r="I42" s="495"/>
      <c r="J42" s="182">
        <f>J41-J43</f>
        <v>899150</v>
      </c>
      <c r="K42" s="8">
        <f>K41-K43</f>
        <v>352000</v>
      </c>
      <c r="L42" s="8">
        <f>L41-L43</f>
        <v>47455</v>
      </c>
      <c r="M42" s="8">
        <f>M41-M43</f>
        <v>38525</v>
      </c>
    </row>
    <row r="43" spans="1:13" s="147" customFormat="1" ht="15.75" customHeight="1" thickBot="1" x14ac:dyDescent="0.35">
      <c r="A43" s="181" t="s">
        <v>823</v>
      </c>
      <c r="B43" s="494" t="s">
        <v>825</v>
      </c>
      <c r="C43" s="495"/>
      <c r="D43" s="495"/>
      <c r="E43" s="495"/>
      <c r="F43" s="495"/>
      <c r="G43" s="495"/>
      <c r="H43" s="495"/>
      <c r="I43" s="495"/>
      <c r="J43" s="182">
        <v>40000</v>
      </c>
      <c r="K43" s="8">
        <v>100000</v>
      </c>
      <c r="L43" s="8">
        <v>1000000</v>
      </c>
      <c r="M43" s="8">
        <v>1000000</v>
      </c>
    </row>
    <row r="44" spans="1:13" ht="37.5" customHeight="1" x14ac:dyDescent="0.3">
      <c r="A44" s="435" t="s">
        <v>772</v>
      </c>
      <c r="B44" s="431" t="s">
        <v>722</v>
      </c>
      <c r="C44" s="422" t="s">
        <v>692</v>
      </c>
      <c r="D44" s="422" t="s">
        <v>693</v>
      </c>
      <c r="E44" s="422" t="s">
        <v>694</v>
      </c>
      <c r="F44" s="422">
        <v>1.5</v>
      </c>
      <c r="G44" s="422">
        <v>1.7</v>
      </c>
      <c r="H44" s="422">
        <v>1.6</v>
      </c>
      <c r="I44" s="492">
        <v>1.7</v>
      </c>
      <c r="J44" s="499">
        <v>7628000</v>
      </c>
      <c r="K44" s="499">
        <v>365000</v>
      </c>
      <c r="L44" s="499">
        <v>5050000</v>
      </c>
      <c r="M44" s="499">
        <v>5050000</v>
      </c>
    </row>
    <row r="45" spans="1:13" ht="28.5" customHeight="1" thickBot="1" x14ac:dyDescent="0.35">
      <c r="A45" s="436"/>
      <c r="B45" s="432"/>
      <c r="C45" s="423"/>
      <c r="D45" s="423"/>
      <c r="E45" s="423"/>
      <c r="F45" s="423"/>
      <c r="G45" s="423"/>
      <c r="H45" s="423"/>
      <c r="I45" s="493"/>
      <c r="J45" s="500"/>
      <c r="K45" s="500"/>
      <c r="L45" s="500"/>
      <c r="M45" s="500"/>
    </row>
    <row r="46" spans="1:13" s="180" customFormat="1" x14ac:dyDescent="0.3">
      <c r="A46" s="178" t="s">
        <v>820</v>
      </c>
      <c r="B46" s="451" t="s">
        <v>312</v>
      </c>
      <c r="C46" s="427"/>
      <c r="D46" s="427"/>
      <c r="E46" s="427"/>
      <c r="F46" s="427"/>
      <c r="G46" s="427"/>
      <c r="H46" s="427"/>
      <c r="I46" s="427"/>
      <c r="J46" s="179">
        <v>215000</v>
      </c>
      <c r="K46" s="179">
        <v>100000</v>
      </c>
      <c r="L46" s="179">
        <v>217000</v>
      </c>
      <c r="M46" s="179">
        <v>221040</v>
      </c>
    </row>
    <row r="47" spans="1:13" s="147" customFormat="1" x14ac:dyDescent="0.3">
      <c r="A47" s="178" t="s">
        <v>821</v>
      </c>
      <c r="B47" s="451" t="s">
        <v>368</v>
      </c>
      <c r="C47" s="427"/>
      <c r="D47" s="427"/>
      <c r="E47" s="427"/>
      <c r="F47" s="427"/>
      <c r="G47" s="427"/>
      <c r="H47" s="427"/>
      <c r="I47" s="427"/>
      <c r="J47" s="179">
        <v>100000</v>
      </c>
      <c r="K47" s="179">
        <v>100000</v>
      </c>
      <c r="L47" s="179">
        <v>101000</v>
      </c>
      <c r="M47" s="179">
        <v>103020</v>
      </c>
    </row>
    <row r="48" spans="1:13" s="180" customFormat="1" x14ac:dyDescent="0.3">
      <c r="A48" s="178" t="s">
        <v>822</v>
      </c>
      <c r="B48" s="451" t="s">
        <v>670</v>
      </c>
      <c r="C48" s="427"/>
      <c r="D48" s="427"/>
      <c r="E48" s="427"/>
      <c r="F48" s="427"/>
      <c r="G48" s="427"/>
      <c r="H48" s="427"/>
      <c r="I48" s="427"/>
      <c r="J48" s="179">
        <v>450000</v>
      </c>
      <c r="K48" s="179">
        <v>165000</v>
      </c>
      <c r="L48" s="179">
        <v>450000</v>
      </c>
      <c r="M48" s="179">
        <v>450000</v>
      </c>
    </row>
    <row r="49" spans="1:13" s="180" customFormat="1" ht="17.25" thickBot="1" x14ac:dyDescent="0.35">
      <c r="A49" s="178" t="s">
        <v>822</v>
      </c>
      <c r="B49" s="451" t="s">
        <v>826</v>
      </c>
      <c r="C49" s="427"/>
      <c r="D49" s="427"/>
      <c r="E49" s="427"/>
      <c r="F49" s="427"/>
      <c r="G49" s="427"/>
      <c r="H49" s="427"/>
      <c r="I49" s="427"/>
      <c r="J49" s="179">
        <f>J44-SUM(J46:J48)</f>
        <v>6863000</v>
      </c>
      <c r="K49" s="179">
        <v>0</v>
      </c>
      <c r="L49" s="179">
        <f t="shared" ref="L49:M49" si="3">L44-SUM(L46:L48)</f>
        <v>4282000</v>
      </c>
      <c r="M49" s="179">
        <f t="shared" si="3"/>
        <v>4275940</v>
      </c>
    </row>
    <row r="50" spans="1:13" s="144" customFormat="1" ht="49.5" x14ac:dyDescent="0.3">
      <c r="A50" s="440" t="s">
        <v>770</v>
      </c>
      <c r="B50" s="446" t="s">
        <v>695</v>
      </c>
      <c r="C50" s="127" t="s">
        <v>395</v>
      </c>
      <c r="D50" s="127" t="s">
        <v>399</v>
      </c>
      <c r="E50" s="127" t="s">
        <v>397</v>
      </c>
      <c r="F50" s="184">
        <v>1213915</v>
      </c>
      <c r="G50" s="184">
        <v>2200000</v>
      </c>
      <c r="H50" s="184">
        <v>1500000</v>
      </c>
      <c r="I50" s="196">
        <v>1800000</v>
      </c>
      <c r="J50" s="503">
        <v>37500</v>
      </c>
      <c r="K50" s="503">
        <v>3112500</v>
      </c>
      <c r="L50" s="503">
        <v>4137500</v>
      </c>
      <c r="M50" s="503">
        <v>4137500</v>
      </c>
    </row>
    <row r="51" spans="1:13" s="146" customFormat="1" ht="50.25" thickBot="1" x14ac:dyDescent="0.35">
      <c r="A51" s="441"/>
      <c r="B51" s="447"/>
      <c r="C51" s="130" t="s">
        <v>396</v>
      </c>
      <c r="D51" s="130" t="s">
        <v>400</v>
      </c>
      <c r="E51" s="130" t="s">
        <v>398</v>
      </c>
      <c r="F51" s="130">
        <v>3</v>
      </c>
      <c r="G51" s="130">
        <v>5</v>
      </c>
      <c r="H51" s="130">
        <v>4</v>
      </c>
      <c r="I51" s="131">
        <v>4</v>
      </c>
      <c r="J51" s="504"/>
      <c r="K51" s="504"/>
      <c r="L51" s="504"/>
      <c r="M51" s="504"/>
    </row>
    <row r="52" spans="1:13" ht="82.5" x14ac:dyDescent="0.3">
      <c r="A52" s="185" t="s">
        <v>784</v>
      </c>
      <c r="B52" s="186" t="s">
        <v>696</v>
      </c>
      <c r="C52" s="187" t="s">
        <v>388</v>
      </c>
      <c r="D52" s="187" t="s">
        <v>697</v>
      </c>
      <c r="E52" s="187" t="s">
        <v>698</v>
      </c>
      <c r="F52" s="187">
        <v>0</v>
      </c>
      <c r="G52" s="188">
        <v>500000</v>
      </c>
      <c r="H52" s="188">
        <v>150000</v>
      </c>
      <c r="I52" s="394">
        <v>250000</v>
      </c>
      <c r="J52" s="235">
        <v>0</v>
      </c>
      <c r="K52" s="235">
        <v>1000000</v>
      </c>
      <c r="L52" s="235">
        <v>1050000</v>
      </c>
      <c r="M52" s="235">
        <v>1050000</v>
      </c>
    </row>
    <row r="53" spans="1:13" s="180" customFormat="1" x14ac:dyDescent="0.3">
      <c r="A53" s="178" t="s">
        <v>827</v>
      </c>
      <c r="B53" s="451" t="s">
        <v>829</v>
      </c>
      <c r="C53" s="427"/>
      <c r="D53" s="427"/>
      <c r="E53" s="427"/>
      <c r="F53" s="427"/>
      <c r="G53" s="427"/>
      <c r="H53" s="427"/>
      <c r="I53" s="427"/>
      <c r="J53" s="179">
        <v>0</v>
      </c>
      <c r="K53" s="179">
        <f>K52</f>
        <v>1000000</v>
      </c>
      <c r="L53" s="179">
        <f t="shared" ref="L53:M53" si="4">L52</f>
        <v>1050000</v>
      </c>
      <c r="M53" s="179">
        <f t="shared" si="4"/>
        <v>1050000</v>
      </c>
    </row>
    <row r="54" spans="1:13" x14ac:dyDescent="0.3">
      <c r="A54" s="487" t="s">
        <v>785</v>
      </c>
      <c r="B54" s="430" t="s">
        <v>699</v>
      </c>
      <c r="C54" s="424" t="s">
        <v>700</v>
      </c>
      <c r="D54" s="424" t="s">
        <v>728</v>
      </c>
      <c r="E54" s="424" t="s">
        <v>401</v>
      </c>
      <c r="F54" s="424">
        <v>538</v>
      </c>
      <c r="G54" s="425">
        <v>1000</v>
      </c>
      <c r="H54" s="490">
        <v>800</v>
      </c>
      <c r="I54" s="488">
        <v>900</v>
      </c>
      <c r="J54" s="497">
        <v>37500</v>
      </c>
      <c r="K54" s="497">
        <v>1037500</v>
      </c>
      <c r="L54" s="497">
        <v>2037500</v>
      </c>
      <c r="M54" s="497">
        <v>2037500</v>
      </c>
    </row>
    <row r="55" spans="1:13" x14ac:dyDescent="0.3">
      <c r="A55" s="487"/>
      <c r="B55" s="430"/>
      <c r="C55" s="424"/>
      <c r="D55" s="424"/>
      <c r="E55" s="424"/>
      <c r="F55" s="424"/>
      <c r="G55" s="424"/>
      <c r="H55" s="491"/>
      <c r="I55" s="489"/>
      <c r="J55" s="497"/>
      <c r="K55" s="497"/>
      <c r="L55" s="497"/>
      <c r="M55" s="497"/>
    </row>
    <row r="56" spans="1:13" s="180" customFormat="1" x14ac:dyDescent="0.3">
      <c r="A56" s="178" t="s">
        <v>828</v>
      </c>
      <c r="B56" s="451" t="s">
        <v>830</v>
      </c>
      <c r="C56" s="427"/>
      <c r="D56" s="427"/>
      <c r="E56" s="427"/>
      <c r="F56" s="427"/>
      <c r="G56" s="427"/>
      <c r="H56" s="427"/>
      <c r="I56" s="427"/>
      <c r="J56" s="179">
        <f>J54</f>
        <v>37500</v>
      </c>
      <c r="K56" s="179">
        <f t="shared" ref="K56:M56" si="5">K54</f>
        <v>1037500</v>
      </c>
      <c r="L56" s="179">
        <f t="shared" si="5"/>
        <v>2037500</v>
      </c>
      <c r="M56" s="179">
        <f t="shared" si="5"/>
        <v>2037500</v>
      </c>
    </row>
    <row r="57" spans="1:13" ht="50.25" thickBot="1" x14ac:dyDescent="0.35">
      <c r="A57" s="189" t="s">
        <v>786</v>
      </c>
      <c r="B57" s="190" t="s">
        <v>701</v>
      </c>
      <c r="C57" s="191" t="s">
        <v>402</v>
      </c>
      <c r="D57" s="191" t="s">
        <v>404</v>
      </c>
      <c r="E57" s="191" t="s">
        <v>403</v>
      </c>
      <c r="F57" s="191">
        <v>20</v>
      </c>
      <c r="G57" s="191">
        <v>18</v>
      </c>
      <c r="H57" s="191">
        <v>19</v>
      </c>
      <c r="I57" s="192">
        <v>18</v>
      </c>
      <c r="J57" s="167">
        <v>0</v>
      </c>
      <c r="K57" s="167">
        <v>1075000</v>
      </c>
      <c r="L57" s="167">
        <v>1050000</v>
      </c>
      <c r="M57" s="167">
        <v>1050000</v>
      </c>
    </row>
    <row r="58" spans="1:13" s="141" customFormat="1" x14ac:dyDescent="0.3">
      <c r="A58" s="193" t="s">
        <v>34</v>
      </c>
      <c r="B58" s="194" t="s">
        <v>378</v>
      </c>
      <c r="C58" s="195"/>
      <c r="D58" s="195"/>
      <c r="E58" s="195"/>
      <c r="F58" s="195"/>
      <c r="G58" s="195"/>
      <c r="H58" s="195"/>
      <c r="I58" s="195"/>
      <c r="J58" s="179">
        <f>J57</f>
        <v>0</v>
      </c>
      <c r="K58" s="179">
        <v>75000</v>
      </c>
      <c r="L58" s="179">
        <v>50000</v>
      </c>
      <c r="M58" s="179">
        <v>50000</v>
      </c>
    </row>
    <row r="59" spans="1:13" s="141" customFormat="1" ht="17.25" thickBot="1" x14ac:dyDescent="0.35">
      <c r="A59" s="193" t="s">
        <v>831</v>
      </c>
      <c r="B59" s="194" t="s">
        <v>832</v>
      </c>
      <c r="C59" s="195"/>
      <c r="D59" s="195"/>
      <c r="E59" s="195"/>
      <c r="F59" s="195"/>
      <c r="G59" s="195"/>
      <c r="H59" s="195"/>
      <c r="I59" s="195"/>
      <c r="J59" s="179">
        <f>J58</f>
        <v>0</v>
      </c>
      <c r="K59" s="179">
        <f>K57-K58</f>
        <v>1000000</v>
      </c>
      <c r="L59" s="179">
        <f t="shared" ref="L59:M59" si="6">L57-L58</f>
        <v>1000000</v>
      </c>
      <c r="M59" s="179">
        <f t="shared" si="6"/>
        <v>1000000</v>
      </c>
    </row>
    <row r="60" spans="1:13" s="129" customFormat="1" x14ac:dyDescent="0.3">
      <c r="A60" s="440" t="s">
        <v>775</v>
      </c>
      <c r="B60" s="446" t="s">
        <v>702</v>
      </c>
      <c r="C60" s="127" t="s">
        <v>405</v>
      </c>
      <c r="D60" s="127" t="s">
        <v>407</v>
      </c>
      <c r="E60" s="442" t="s">
        <v>703</v>
      </c>
      <c r="F60" s="184">
        <v>81019</v>
      </c>
      <c r="G60" s="184">
        <v>150000</v>
      </c>
      <c r="H60" s="184">
        <v>100000</v>
      </c>
      <c r="I60" s="196">
        <v>120000</v>
      </c>
      <c r="J60" s="515">
        <v>21010988</v>
      </c>
      <c r="K60" s="515">
        <v>26408534</v>
      </c>
      <c r="L60" s="515">
        <v>32359540</v>
      </c>
      <c r="M60" s="515">
        <v>26706544</v>
      </c>
    </row>
    <row r="61" spans="1:13" s="129" customFormat="1" ht="17.25" thickBot="1" x14ac:dyDescent="0.35">
      <c r="A61" s="441"/>
      <c r="B61" s="447"/>
      <c r="C61" s="130" t="s">
        <v>406</v>
      </c>
      <c r="D61" s="130" t="s">
        <v>408</v>
      </c>
      <c r="E61" s="443"/>
      <c r="F61" s="197">
        <v>185731</v>
      </c>
      <c r="G61" s="197">
        <v>250000</v>
      </c>
      <c r="H61" s="197">
        <v>190000</v>
      </c>
      <c r="I61" s="198">
        <v>210000</v>
      </c>
      <c r="J61" s="516"/>
      <c r="K61" s="516"/>
      <c r="L61" s="516"/>
      <c r="M61" s="516"/>
    </row>
    <row r="62" spans="1:13" s="138" customFormat="1" ht="66.75" thickBot="1" x14ac:dyDescent="0.35">
      <c r="A62" s="199" t="s">
        <v>776</v>
      </c>
      <c r="B62" s="200" t="s">
        <v>704</v>
      </c>
      <c r="C62" s="201" t="s">
        <v>409</v>
      </c>
      <c r="D62" s="201" t="s">
        <v>411</v>
      </c>
      <c r="E62" s="201" t="s">
        <v>410</v>
      </c>
      <c r="F62" s="202">
        <v>1416398</v>
      </c>
      <c r="G62" s="202">
        <v>2000000</v>
      </c>
      <c r="H62" s="202">
        <v>1750000</v>
      </c>
      <c r="I62" s="395">
        <v>1900000</v>
      </c>
      <c r="J62" s="203">
        <v>8843967</v>
      </c>
      <c r="K62" s="203">
        <v>9644359</v>
      </c>
      <c r="L62" s="203">
        <v>13405239</v>
      </c>
      <c r="M62" s="203">
        <v>9561739</v>
      </c>
    </row>
    <row r="63" spans="1:13" s="141" customFormat="1" x14ac:dyDescent="0.3">
      <c r="A63" s="205" t="s">
        <v>37</v>
      </c>
      <c r="B63" s="157" t="s">
        <v>650</v>
      </c>
      <c r="C63" s="158"/>
      <c r="D63" s="158"/>
      <c r="E63" s="158"/>
      <c r="F63" s="158"/>
      <c r="G63" s="158"/>
      <c r="H63" s="158"/>
      <c r="I63" s="158"/>
      <c r="J63" s="179">
        <v>1000000</v>
      </c>
      <c r="K63" s="179">
        <v>1000000</v>
      </c>
      <c r="L63" s="179">
        <v>1000000</v>
      </c>
      <c r="M63" s="179">
        <v>1000000</v>
      </c>
    </row>
    <row r="64" spans="1:13" s="147" customFormat="1" x14ac:dyDescent="0.3">
      <c r="A64" s="206" t="s">
        <v>38</v>
      </c>
      <c r="B64" s="157" t="s">
        <v>833</v>
      </c>
      <c r="C64" s="158"/>
      <c r="D64" s="158"/>
      <c r="E64" s="158"/>
      <c r="F64" s="158"/>
      <c r="G64" s="158"/>
      <c r="H64" s="158"/>
      <c r="I64" s="158"/>
      <c r="J64" s="179">
        <f>J62-SUM(J63,J65,J66,J67)</f>
        <v>4968967</v>
      </c>
      <c r="K64" s="179">
        <f t="shared" ref="K64:M64" si="7">K62-SUM(K63,K65,K66,K67)</f>
        <v>5859359</v>
      </c>
      <c r="L64" s="179">
        <f t="shared" si="7"/>
        <v>9538239</v>
      </c>
      <c r="M64" s="179">
        <f t="shared" si="7"/>
        <v>5694739</v>
      </c>
    </row>
    <row r="65" spans="1:13" s="141" customFormat="1" x14ac:dyDescent="0.3">
      <c r="A65" s="205" t="s">
        <v>39</v>
      </c>
      <c r="B65" s="157" t="s">
        <v>796</v>
      </c>
      <c r="C65" s="158"/>
      <c r="D65" s="158"/>
      <c r="E65" s="158"/>
      <c r="F65" s="158"/>
      <c r="G65" s="158"/>
      <c r="H65" s="158"/>
      <c r="I65" s="158"/>
      <c r="J65" s="179">
        <v>220000</v>
      </c>
      <c r="K65" s="179">
        <v>230000</v>
      </c>
      <c r="L65" s="179">
        <v>220000</v>
      </c>
      <c r="M65" s="179">
        <v>220000</v>
      </c>
    </row>
    <row r="66" spans="1:13" s="147" customFormat="1" x14ac:dyDescent="0.3">
      <c r="A66" s="206" t="s">
        <v>40</v>
      </c>
      <c r="B66" s="157" t="s">
        <v>795</v>
      </c>
      <c r="C66" s="158"/>
      <c r="D66" s="158"/>
      <c r="E66" s="158"/>
      <c r="F66" s="158"/>
      <c r="G66" s="158"/>
      <c r="H66" s="158"/>
      <c r="I66" s="158"/>
      <c r="J66" s="179">
        <v>655000</v>
      </c>
      <c r="K66" s="179">
        <v>555000</v>
      </c>
      <c r="L66" s="179">
        <v>647000</v>
      </c>
      <c r="M66" s="179">
        <v>647000</v>
      </c>
    </row>
    <row r="67" spans="1:13" s="141" customFormat="1" ht="17.25" thickBot="1" x14ac:dyDescent="0.35">
      <c r="A67" s="207" t="s">
        <v>41</v>
      </c>
      <c r="B67" s="208" t="s">
        <v>834</v>
      </c>
      <c r="C67" s="209"/>
      <c r="D67" s="209"/>
      <c r="E67" s="209"/>
      <c r="F67" s="209"/>
      <c r="G67" s="209"/>
      <c r="H67" s="209"/>
      <c r="I67" s="209"/>
      <c r="J67" s="373">
        <v>2000000</v>
      </c>
      <c r="K67" s="373">
        <v>2000000</v>
      </c>
      <c r="L67" s="373">
        <v>2000000</v>
      </c>
      <c r="M67" s="373">
        <v>2000000</v>
      </c>
    </row>
    <row r="68" spans="1:13" s="138" customFormat="1" ht="66.75" thickBot="1" x14ac:dyDescent="0.35">
      <c r="A68" s="132" t="s">
        <v>35</v>
      </c>
      <c r="B68" s="133" t="s">
        <v>705</v>
      </c>
      <c r="C68" s="134" t="s">
        <v>412</v>
      </c>
      <c r="D68" s="134" t="s">
        <v>413</v>
      </c>
      <c r="E68" s="134" t="s">
        <v>414</v>
      </c>
      <c r="F68" s="134" t="s">
        <v>706</v>
      </c>
      <c r="G68" s="134" t="s">
        <v>707</v>
      </c>
      <c r="H68" s="134" t="s">
        <v>844</v>
      </c>
      <c r="I68" s="136" t="s">
        <v>845</v>
      </c>
      <c r="J68" s="137">
        <v>8075700</v>
      </c>
      <c r="K68" s="137">
        <v>12345575</v>
      </c>
      <c r="L68" s="137">
        <v>13075675</v>
      </c>
      <c r="M68" s="137">
        <v>11656175</v>
      </c>
    </row>
    <row r="69" spans="1:13" s="204" customFormat="1" ht="15" customHeight="1" x14ac:dyDescent="0.3">
      <c r="A69" s="210" t="s">
        <v>42</v>
      </c>
      <c r="B69" s="428" t="s">
        <v>340</v>
      </c>
      <c r="C69" s="429"/>
      <c r="D69" s="429"/>
      <c r="E69" s="429"/>
      <c r="F69" s="429"/>
      <c r="G69" s="429"/>
      <c r="H69" s="429"/>
      <c r="I69" s="429"/>
      <c r="J69" s="177">
        <v>0</v>
      </c>
      <c r="K69" s="177">
        <v>50000</v>
      </c>
      <c r="L69" s="177">
        <v>50000</v>
      </c>
      <c r="M69" s="177">
        <v>50000</v>
      </c>
    </row>
    <row r="70" spans="1:13" s="147" customFormat="1" x14ac:dyDescent="0.3">
      <c r="A70" s="211" t="s">
        <v>43</v>
      </c>
      <c r="B70" s="426" t="s">
        <v>558</v>
      </c>
      <c r="C70" s="427"/>
      <c r="D70" s="427"/>
      <c r="E70" s="427"/>
      <c r="F70" s="427"/>
      <c r="G70" s="427"/>
      <c r="H70" s="427"/>
      <c r="I70" s="427"/>
      <c r="J70" s="179">
        <v>5000</v>
      </c>
      <c r="K70" s="179">
        <v>0</v>
      </c>
      <c r="L70" s="179">
        <v>0</v>
      </c>
      <c r="M70" s="179">
        <v>0</v>
      </c>
    </row>
    <row r="71" spans="1:13" s="105" customFormat="1" ht="27" customHeight="1" x14ac:dyDescent="0.3">
      <c r="A71" s="390" t="s">
        <v>44</v>
      </c>
      <c r="B71" s="426" t="s">
        <v>555</v>
      </c>
      <c r="C71" s="427"/>
      <c r="D71" s="427"/>
      <c r="E71" s="427"/>
      <c r="F71" s="427"/>
      <c r="G71" s="427"/>
      <c r="H71" s="427"/>
      <c r="I71" s="427"/>
      <c r="J71" s="2">
        <v>125000</v>
      </c>
      <c r="K71" s="3">
        <v>156250</v>
      </c>
      <c r="L71" s="2">
        <v>0</v>
      </c>
      <c r="M71" s="2">
        <v>0</v>
      </c>
    </row>
    <row r="72" spans="1:13" s="147" customFormat="1" x14ac:dyDescent="0.3">
      <c r="A72" s="211" t="s">
        <v>45</v>
      </c>
      <c r="B72" s="426" t="s">
        <v>366</v>
      </c>
      <c r="C72" s="427"/>
      <c r="D72" s="427"/>
      <c r="E72" s="427"/>
      <c r="F72" s="427"/>
      <c r="G72" s="427"/>
      <c r="H72" s="427"/>
      <c r="I72" s="427"/>
      <c r="J72" s="350">
        <v>0</v>
      </c>
      <c r="K72" s="350">
        <v>5486000</v>
      </c>
      <c r="L72" s="350">
        <v>1000000</v>
      </c>
      <c r="M72" s="350">
        <v>1000000</v>
      </c>
    </row>
    <row r="73" spans="1:13" s="141" customFormat="1" x14ac:dyDescent="0.3">
      <c r="A73" s="211" t="s">
        <v>46</v>
      </c>
      <c r="B73" s="426" t="s">
        <v>539</v>
      </c>
      <c r="C73" s="427"/>
      <c r="D73" s="427"/>
      <c r="E73" s="427"/>
      <c r="F73" s="427"/>
      <c r="G73" s="427"/>
      <c r="H73" s="427"/>
      <c r="I73" s="427"/>
      <c r="J73" s="179">
        <v>1015000</v>
      </c>
      <c r="K73" s="179">
        <v>172000</v>
      </c>
      <c r="L73" s="179">
        <v>197000</v>
      </c>
      <c r="M73" s="179">
        <v>297000</v>
      </c>
    </row>
    <row r="74" spans="1:13" s="147" customFormat="1" x14ac:dyDescent="0.3">
      <c r="A74" s="211" t="s">
        <v>544</v>
      </c>
      <c r="B74" s="426" t="s">
        <v>545</v>
      </c>
      <c r="C74" s="427"/>
      <c r="D74" s="427"/>
      <c r="E74" s="427"/>
      <c r="F74" s="427"/>
      <c r="G74" s="427"/>
      <c r="H74" s="427"/>
      <c r="I74" s="427"/>
      <c r="J74" s="179">
        <v>710000</v>
      </c>
      <c r="K74" s="179">
        <v>900000</v>
      </c>
      <c r="L74" s="179">
        <v>2000000</v>
      </c>
      <c r="M74" s="179">
        <v>1500000</v>
      </c>
    </row>
    <row r="75" spans="1:13" s="147" customFormat="1" x14ac:dyDescent="0.3">
      <c r="A75" s="211" t="s">
        <v>560</v>
      </c>
      <c r="B75" s="426" t="s">
        <v>559</v>
      </c>
      <c r="C75" s="427"/>
      <c r="D75" s="427"/>
      <c r="E75" s="427"/>
      <c r="F75" s="427"/>
      <c r="G75" s="427"/>
      <c r="H75" s="427"/>
      <c r="I75" s="427"/>
      <c r="J75" s="2">
        <v>1995000</v>
      </c>
      <c r="K75" s="2">
        <v>2053510</v>
      </c>
      <c r="L75" s="3">
        <v>2000000</v>
      </c>
      <c r="M75" s="2">
        <v>2000000</v>
      </c>
    </row>
    <row r="76" spans="1:13" s="147" customFormat="1" x14ac:dyDescent="0.3">
      <c r="A76" s="211" t="s">
        <v>571</v>
      </c>
      <c r="B76" s="426" t="s">
        <v>570</v>
      </c>
      <c r="C76" s="427"/>
      <c r="D76" s="427"/>
      <c r="E76" s="427"/>
      <c r="F76" s="427"/>
      <c r="G76" s="427"/>
      <c r="H76" s="427"/>
      <c r="I76" s="427"/>
      <c r="J76" s="179">
        <v>3000</v>
      </c>
      <c r="K76" s="179">
        <v>60000</v>
      </c>
      <c r="L76" s="179">
        <v>110000</v>
      </c>
      <c r="M76" s="179">
        <v>60000</v>
      </c>
    </row>
    <row r="77" spans="1:13" s="147" customFormat="1" x14ac:dyDescent="0.3">
      <c r="A77" s="211" t="s">
        <v>574</v>
      </c>
      <c r="B77" s="426" t="s">
        <v>575</v>
      </c>
      <c r="C77" s="427"/>
      <c r="D77" s="427"/>
      <c r="E77" s="427"/>
      <c r="F77" s="427"/>
      <c r="G77" s="427"/>
      <c r="H77" s="427"/>
      <c r="I77" s="427"/>
      <c r="J77" s="179">
        <v>0</v>
      </c>
      <c r="K77" s="179">
        <v>250000</v>
      </c>
      <c r="L77" s="179">
        <v>250000</v>
      </c>
      <c r="M77" s="179">
        <v>0</v>
      </c>
    </row>
    <row r="78" spans="1:13" s="105" customFormat="1" x14ac:dyDescent="0.3">
      <c r="A78" s="211" t="s">
        <v>581</v>
      </c>
      <c r="B78" s="507" t="s">
        <v>582</v>
      </c>
      <c r="C78" s="508"/>
      <c r="D78" s="508"/>
      <c r="E78" s="508"/>
      <c r="F78" s="508"/>
      <c r="G78" s="508"/>
      <c r="H78" s="508"/>
      <c r="I78" s="508"/>
      <c r="J78" s="373">
        <v>79000</v>
      </c>
      <c r="K78" s="374">
        <v>100000</v>
      </c>
      <c r="L78" s="373">
        <v>1000000</v>
      </c>
      <c r="M78" s="373">
        <v>1000000</v>
      </c>
    </row>
    <row r="79" spans="1:13" s="212" customFormat="1" x14ac:dyDescent="0.3">
      <c r="A79" s="211" t="s">
        <v>590</v>
      </c>
      <c r="B79" s="507" t="s">
        <v>591</v>
      </c>
      <c r="C79" s="508"/>
      <c r="D79" s="508"/>
      <c r="E79" s="508"/>
      <c r="F79" s="508"/>
      <c r="G79" s="508"/>
      <c r="H79" s="508"/>
      <c r="I79" s="508"/>
      <c r="J79" s="32">
        <v>25000</v>
      </c>
      <c r="K79" s="32">
        <v>17000</v>
      </c>
      <c r="L79" s="32">
        <v>60000</v>
      </c>
      <c r="M79" s="32">
        <v>60000</v>
      </c>
    </row>
    <row r="80" spans="1:13" s="105" customFormat="1" x14ac:dyDescent="0.3">
      <c r="A80" s="211" t="s">
        <v>619</v>
      </c>
      <c r="B80" s="507" t="s">
        <v>620</v>
      </c>
      <c r="C80" s="508"/>
      <c r="D80" s="508"/>
      <c r="E80" s="508"/>
      <c r="F80" s="508"/>
      <c r="G80" s="508"/>
      <c r="H80" s="508"/>
      <c r="I80" s="508"/>
      <c r="J80" s="32">
        <v>0</v>
      </c>
      <c r="K80" s="32">
        <v>0</v>
      </c>
      <c r="L80" s="32">
        <v>1000000</v>
      </c>
      <c r="M80" s="32">
        <v>0</v>
      </c>
    </row>
    <row r="81" spans="1:13" s="212" customFormat="1" x14ac:dyDescent="0.3">
      <c r="A81" s="211" t="s">
        <v>628</v>
      </c>
      <c r="B81" s="507" t="s">
        <v>629</v>
      </c>
      <c r="C81" s="508"/>
      <c r="D81" s="508"/>
      <c r="E81" s="508"/>
      <c r="F81" s="508"/>
      <c r="G81" s="508"/>
      <c r="H81" s="508"/>
      <c r="I81" s="508"/>
      <c r="J81" s="32">
        <v>1181000</v>
      </c>
      <c r="K81" s="32">
        <v>855000</v>
      </c>
      <c r="L81" s="32">
        <v>1000000</v>
      </c>
      <c r="M81" s="32">
        <v>1000000</v>
      </c>
    </row>
    <row r="82" spans="1:13" s="105" customFormat="1" x14ac:dyDescent="0.3">
      <c r="A82" s="211" t="s">
        <v>641</v>
      </c>
      <c r="B82" s="507" t="s">
        <v>642</v>
      </c>
      <c r="C82" s="508"/>
      <c r="D82" s="508"/>
      <c r="E82" s="508"/>
      <c r="F82" s="508"/>
      <c r="G82" s="508"/>
      <c r="H82" s="508"/>
      <c r="I82" s="508"/>
      <c r="J82" s="32">
        <v>160000</v>
      </c>
      <c r="K82" s="32">
        <v>500000</v>
      </c>
      <c r="L82" s="32">
        <v>0</v>
      </c>
      <c r="M82" s="32">
        <v>0</v>
      </c>
    </row>
    <row r="83" spans="1:13" s="105" customFormat="1" x14ac:dyDescent="0.3">
      <c r="A83" s="391" t="s">
        <v>643</v>
      </c>
      <c r="B83" s="370" t="s">
        <v>804</v>
      </c>
      <c r="C83" s="283"/>
      <c r="D83" s="283"/>
      <c r="E83" s="283"/>
      <c r="F83" s="283"/>
      <c r="G83" s="283"/>
      <c r="H83" s="283"/>
      <c r="I83" s="283"/>
      <c r="J83" s="294">
        <v>0</v>
      </c>
      <c r="K83" s="294">
        <v>500000</v>
      </c>
      <c r="L83" s="294">
        <v>1000000</v>
      </c>
      <c r="M83" s="294">
        <v>1500000</v>
      </c>
    </row>
    <row r="84" spans="1:13" s="213" customFormat="1" ht="15.75" customHeight="1" thickBot="1" x14ac:dyDescent="0.35">
      <c r="A84" s="391" t="s">
        <v>803</v>
      </c>
      <c r="B84" s="505" t="s">
        <v>644</v>
      </c>
      <c r="C84" s="506"/>
      <c r="D84" s="506"/>
      <c r="E84" s="506"/>
      <c r="F84" s="506"/>
      <c r="G84" s="506"/>
      <c r="H84" s="506"/>
      <c r="I84" s="506"/>
      <c r="J84" s="39">
        <v>0</v>
      </c>
      <c r="K84" s="39">
        <v>60000</v>
      </c>
      <c r="L84" s="39">
        <v>400000</v>
      </c>
      <c r="M84" s="39">
        <v>0</v>
      </c>
    </row>
    <row r="85" spans="1:13" s="213" customFormat="1" ht="15.75" customHeight="1" thickBot="1" x14ac:dyDescent="0.35">
      <c r="A85" s="391" t="s">
        <v>835</v>
      </c>
      <c r="B85" s="505" t="s">
        <v>836</v>
      </c>
      <c r="C85" s="506"/>
      <c r="D85" s="506"/>
      <c r="E85" s="506"/>
      <c r="F85" s="506"/>
      <c r="G85" s="506"/>
      <c r="H85" s="506"/>
      <c r="I85" s="506"/>
      <c r="J85" s="39">
        <v>1000000</v>
      </c>
      <c r="K85" s="39">
        <v>100000</v>
      </c>
      <c r="L85" s="39">
        <v>1000000</v>
      </c>
      <c r="M85" s="39">
        <v>1000000</v>
      </c>
    </row>
    <row r="86" spans="1:13" s="213" customFormat="1" ht="15.75" customHeight="1" thickBot="1" x14ac:dyDescent="0.35">
      <c r="A86" s="391" t="s">
        <v>837</v>
      </c>
      <c r="B86" s="505" t="s">
        <v>838</v>
      </c>
      <c r="C86" s="506"/>
      <c r="D86" s="506"/>
      <c r="E86" s="506"/>
      <c r="F86" s="506"/>
      <c r="G86" s="506"/>
      <c r="H86" s="506"/>
      <c r="I86" s="506"/>
      <c r="J86" s="39">
        <f>J68-SUM(J69:J85)</f>
        <v>1777700</v>
      </c>
      <c r="K86" s="39">
        <f>K68-SUM(K69:K85)</f>
        <v>1085815</v>
      </c>
      <c r="L86" s="39">
        <f>L68-SUM(L69:L85)</f>
        <v>2008675</v>
      </c>
      <c r="M86" s="39">
        <f>M68-SUM(M69:M85)</f>
        <v>2189175</v>
      </c>
    </row>
    <row r="87" spans="1:13" s="138" customFormat="1" ht="83.25" thickBot="1" x14ac:dyDescent="0.35">
      <c r="A87" s="132" t="s">
        <v>36</v>
      </c>
      <c r="B87" s="214" t="s">
        <v>708</v>
      </c>
      <c r="C87" s="215" t="s">
        <v>415</v>
      </c>
      <c r="D87" s="215" t="s">
        <v>400</v>
      </c>
      <c r="E87" s="215" t="s">
        <v>417</v>
      </c>
      <c r="F87" s="215">
        <v>8</v>
      </c>
      <c r="G87" s="215">
        <v>10</v>
      </c>
      <c r="H87" s="215">
        <v>9</v>
      </c>
      <c r="I87" s="216">
        <v>9</v>
      </c>
      <c r="J87" s="203">
        <v>130000</v>
      </c>
      <c r="K87" s="203">
        <v>280000</v>
      </c>
      <c r="L87" s="203">
        <v>780000</v>
      </c>
      <c r="M87" s="203">
        <v>380000</v>
      </c>
    </row>
    <row r="88" spans="1:13" s="141" customFormat="1" ht="17.25" thickBot="1" x14ac:dyDescent="0.35">
      <c r="A88" s="217" t="s">
        <v>47</v>
      </c>
      <c r="B88" s="218" t="s">
        <v>839</v>
      </c>
      <c r="C88" s="219"/>
      <c r="D88" s="219"/>
      <c r="E88" s="219"/>
      <c r="F88" s="219"/>
      <c r="G88" s="219"/>
      <c r="H88" s="219"/>
      <c r="I88" s="220"/>
      <c r="J88" s="221">
        <f>J87</f>
        <v>130000</v>
      </c>
      <c r="K88" s="221">
        <f t="shared" ref="K88:M88" si="8">K87</f>
        <v>280000</v>
      </c>
      <c r="L88" s="221">
        <f t="shared" si="8"/>
        <v>780000</v>
      </c>
      <c r="M88" s="221">
        <f t="shared" si="8"/>
        <v>380000</v>
      </c>
    </row>
    <row r="89" spans="1:13" ht="66.75" thickBot="1" x14ac:dyDescent="0.35">
      <c r="A89" s="222" t="s">
        <v>777</v>
      </c>
      <c r="B89" s="214" t="s">
        <v>709</v>
      </c>
      <c r="C89" s="215" t="s">
        <v>416</v>
      </c>
      <c r="D89" s="215" t="s">
        <v>400</v>
      </c>
      <c r="E89" s="215" t="s">
        <v>418</v>
      </c>
      <c r="F89" s="215">
        <v>0</v>
      </c>
      <c r="G89" s="215">
        <v>1</v>
      </c>
      <c r="H89" s="215">
        <v>1</v>
      </c>
      <c r="I89" s="216">
        <v>1</v>
      </c>
      <c r="J89" s="203">
        <v>3961321</v>
      </c>
      <c r="K89" s="203">
        <v>4138600</v>
      </c>
      <c r="L89" s="203">
        <v>5098626</v>
      </c>
      <c r="M89" s="203">
        <v>5108630</v>
      </c>
    </row>
    <row r="90" spans="1:13" s="141" customFormat="1" ht="15" customHeight="1" x14ac:dyDescent="0.3">
      <c r="A90" s="176" t="s">
        <v>48</v>
      </c>
      <c r="B90" s="478" t="s">
        <v>651</v>
      </c>
      <c r="C90" s="429"/>
      <c r="D90" s="429"/>
      <c r="E90" s="429"/>
      <c r="F90" s="429"/>
      <c r="G90" s="429"/>
      <c r="H90" s="429"/>
      <c r="I90" s="429"/>
      <c r="J90" s="2">
        <v>589000</v>
      </c>
      <c r="K90" s="3">
        <v>671500</v>
      </c>
      <c r="L90" s="2">
        <v>423500</v>
      </c>
      <c r="M90" s="2">
        <v>545000</v>
      </c>
    </row>
    <row r="91" spans="1:13" s="159" customFormat="1" x14ac:dyDescent="0.3">
      <c r="A91" s="178" t="s">
        <v>49</v>
      </c>
      <c r="B91" s="451" t="s">
        <v>652</v>
      </c>
      <c r="C91" s="427"/>
      <c r="D91" s="427"/>
      <c r="E91" s="427"/>
      <c r="F91" s="427"/>
      <c r="G91" s="427"/>
      <c r="H91" s="427"/>
      <c r="I91" s="427"/>
      <c r="J91" s="179">
        <f>J89-SUM(J90,J92,J93,J94,J95,J96)</f>
        <v>2847321</v>
      </c>
      <c r="K91" s="179">
        <f t="shared" ref="K91:M91" si="9">K89-SUM(K90,K92,K93,K94,K95,K96)</f>
        <v>2717100</v>
      </c>
      <c r="L91" s="179">
        <f t="shared" si="9"/>
        <v>4215126</v>
      </c>
      <c r="M91" s="179">
        <f t="shared" si="9"/>
        <v>4083630</v>
      </c>
    </row>
    <row r="92" spans="1:13" s="141" customFormat="1" x14ac:dyDescent="0.3">
      <c r="A92" s="178" t="s">
        <v>50</v>
      </c>
      <c r="B92" s="451" t="s">
        <v>579</v>
      </c>
      <c r="C92" s="427"/>
      <c r="D92" s="427"/>
      <c r="E92" s="427"/>
      <c r="F92" s="427"/>
      <c r="G92" s="427"/>
      <c r="H92" s="427"/>
      <c r="I92" s="427"/>
      <c r="J92" s="371">
        <v>150000</v>
      </c>
      <c r="K92" s="372">
        <v>150000</v>
      </c>
      <c r="L92" s="371">
        <v>150000</v>
      </c>
      <c r="M92" s="371">
        <v>150000</v>
      </c>
    </row>
    <row r="93" spans="1:13" s="147" customFormat="1" ht="12.75" customHeight="1" x14ac:dyDescent="0.3">
      <c r="A93" s="178" t="s">
        <v>51</v>
      </c>
      <c r="B93" s="451" t="s">
        <v>345</v>
      </c>
      <c r="C93" s="427"/>
      <c r="D93" s="427"/>
      <c r="E93" s="427"/>
      <c r="F93" s="427"/>
      <c r="G93" s="427"/>
      <c r="H93" s="427"/>
      <c r="I93" s="427"/>
      <c r="J93" s="179">
        <v>100000</v>
      </c>
      <c r="K93" s="179">
        <v>300000</v>
      </c>
      <c r="L93" s="179">
        <v>0</v>
      </c>
      <c r="M93" s="179">
        <v>0</v>
      </c>
    </row>
    <row r="94" spans="1:13" s="141" customFormat="1" ht="15.75" customHeight="1" thickBot="1" x14ac:dyDescent="0.35">
      <c r="A94" s="181" t="s">
        <v>52</v>
      </c>
      <c r="B94" s="494" t="s">
        <v>373</v>
      </c>
      <c r="C94" s="495"/>
      <c r="D94" s="495"/>
      <c r="E94" s="495"/>
      <c r="F94" s="495"/>
      <c r="G94" s="495"/>
      <c r="H94" s="495"/>
      <c r="I94" s="495"/>
      <c r="J94" s="182">
        <v>240000</v>
      </c>
      <c r="K94" s="182">
        <v>270000</v>
      </c>
      <c r="L94" s="182">
        <v>280000</v>
      </c>
      <c r="M94" s="182">
        <v>300000</v>
      </c>
    </row>
    <row r="95" spans="1:13" s="147" customFormat="1" x14ac:dyDescent="0.3">
      <c r="A95" s="206" t="s">
        <v>38</v>
      </c>
      <c r="B95" s="157" t="s">
        <v>329</v>
      </c>
      <c r="C95" s="158"/>
      <c r="D95" s="158"/>
      <c r="E95" s="158"/>
      <c r="F95" s="158"/>
      <c r="G95" s="158"/>
      <c r="H95" s="158"/>
      <c r="I95" s="158"/>
      <c r="J95" s="179">
        <v>20000</v>
      </c>
      <c r="K95" s="179">
        <v>20000</v>
      </c>
      <c r="L95" s="179">
        <v>20000</v>
      </c>
      <c r="M95" s="179">
        <v>20000</v>
      </c>
    </row>
    <row r="96" spans="1:13" s="141" customFormat="1" ht="17.25" thickBot="1" x14ac:dyDescent="0.35">
      <c r="A96" s="207" t="s">
        <v>41</v>
      </c>
      <c r="B96" s="208" t="s">
        <v>580</v>
      </c>
      <c r="C96" s="209"/>
      <c r="D96" s="209"/>
      <c r="E96" s="209"/>
      <c r="F96" s="209"/>
      <c r="G96" s="209"/>
      <c r="H96" s="209"/>
      <c r="I96" s="209"/>
      <c r="J96" s="373">
        <v>15000</v>
      </c>
      <c r="K96" s="374">
        <v>10000</v>
      </c>
      <c r="L96" s="373">
        <v>10000</v>
      </c>
      <c r="M96" s="373">
        <v>10000</v>
      </c>
    </row>
    <row r="97" spans="1:13" s="225" customFormat="1" ht="66.75" thickBot="1" x14ac:dyDescent="0.35">
      <c r="A97" s="445" t="s">
        <v>778</v>
      </c>
      <c r="B97" s="448" t="s">
        <v>710</v>
      </c>
      <c r="C97" s="223" t="s">
        <v>419</v>
      </c>
      <c r="D97" s="223" t="s">
        <v>421</v>
      </c>
      <c r="E97" s="223" t="s">
        <v>422</v>
      </c>
      <c r="F97" s="224">
        <v>20043</v>
      </c>
      <c r="G97" s="224">
        <v>22000</v>
      </c>
      <c r="H97" s="224">
        <v>21000</v>
      </c>
      <c r="I97" s="396">
        <v>21500</v>
      </c>
      <c r="J97" s="518">
        <v>6509610</v>
      </c>
      <c r="K97" s="518">
        <v>15120700</v>
      </c>
      <c r="L97" s="518">
        <v>16042013</v>
      </c>
      <c r="M97" s="518">
        <v>15481215</v>
      </c>
    </row>
    <row r="98" spans="1:13" s="129" customFormat="1" ht="66.75" thickBot="1" x14ac:dyDescent="0.35">
      <c r="A98" s="441"/>
      <c r="B98" s="447"/>
      <c r="C98" s="130" t="s">
        <v>420</v>
      </c>
      <c r="D98" s="130" t="s">
        <v>421</v>
      </c>
      <c r="E98" s="130" t="s">
        <v>423</v>
      </c>
      <c r="F98" s="397" t="s">
        <v>846</v>
      </c>
      <c r="G98" s="397" t="s">
        <v>847</v>
      </c>
      <c r="H98" s="397" t="s">
        <v>848</v>
      </c>
      <c r="I98" s="398" t="s">
        <v>849</v>
      </c>
      <c r="J98" s="519"/>
      <c r="K98" s="519"/>
      <c r="L98" s="519"/>
      <c r="M98" s="519"/>
    </row>
    <row r="99" spans="1:13" x14ac:dyDescent="0.3">
      <c r="A99" s="435" t="s">
        <v>779</v>
      </c>
      <c r="B99" s="431" t="s">
        <v>711</v>
      </c>
      <c r="C99" s="422" t="s">
        <v>712</v>
      </c>
      <c r="D99" s="422" t="s">
        <v>400</v>
      </c>
      <c r="E99" s="422" t="s">
        <v>556</v>
      </c>
      <c r="F99" s="422">
        <v>0</v>
      </c>
      <c r="G99" s="422">
        <v>10</v>
      </c>
      <c r="H99" s="422">
        <v>3</v>
      </c>
      <c r="I99" s="520">
        <v>7</v>
      </c>
      <c r="J99" s="510">
        <v>1242000</v>
      </c>
      <c r="K99" s="510">
        <v>5462000</v>
      </c>
      <c r="L99" s="510">
        <v>5622000</v>
      </c>
      <c r="M99" s="510">
        <v>5326000</v>
      </c>
    </row>
    <row r="100" spans="1:13" x14ac:dyDescent="0.3">
      <c r="A100" s="444"/>
      <c r="B100" s="449"/>
      <c r="C100" s="439"/>
      <c r="D100" s="439"/>
      <c r="E100" s="439"/>
      <c r="F100" s="439"/>
      <c r="G100" s="439"/>
      <c r="H100" s="439"/>
      <c r="I100" s="472"/>
      <c r="J100" s="511"/>
      <c r="K100" s="511"/>
      <c r="L100" s="511"/>
      <c r="M100" s="511"/>
    </row>
    <row r="101" spans="1:13" ht="17.25" thickBot="1" x14ac:dyDescent="0.35">
      <c r="A101" s="434"/>
      <c r="B101" s="450"/>
      <c r="C101" s="438"/>
      <c r="D101" s="438"/>
      <c r="E101" s="438"/>
      <c r="F101" s="438"/>
      <c r="G101" s="438"/>
      <c r="H101" s="438"/>
      <c r="I101" s="473"/>
      <c r="J101" s="512"/>
      <c r="K101" s="512"/>
      <c r="L101" s="512"/>
      <c r="M101" s="512"/>
    </row>
    <row r="102" spans="1:13" s="141" customFormat="1" x14ac:dyDescent="0.3">
      <c r="A102" s="176" t="s">
        <v>141</v>
      </c>
      <c r="B102" s="226" t="s">
        <v>547</v>
      </c>
      <c r="C102" s="226"/>
      <c r="D102" s="226"/>
      <c r="E102" s="226"/>
      <c r="F102" s="226"/>
      <c r="G102" s="226"/>
      <c r="H102" s="226"/>
      <c r="I102" s="227"/>
      <c r="J102" s="177">
        <v>275000</v>
      </c>
      <c r="K102" s="177">
        <v>250000</v>
      </c>
      <c r="L102" s="177">
        <v>150000</v>
      </c>
      <c r="M102" s="177">
        <v>0</v>
      </c>
    </row>
    <row r="103" spans="1:13" s="147" customFormat="1" x14ac:dyDescent="0.3">
      <c r="A103" s="178" t="s">
        <v>142</v>
      </c>
      <c r="B103" s="228" t="s">
        <v>653</v>
      </c>
      <c r="C103" s="228"/>
      <c r="D103" s="228"/>
      <c r="E103" s="228"/>
      <c r="F103" s="228"/>
      <c r="G103" s="228"/>
      <c r="H103" s="228"/>
      <c r="I103" s="157"/>
      <c r="J103" s="179">
        <f>J99-SUM(J102,J104,J105,J106)</f>
        <v>443000</v>
      </c>
      <c r="K103" s="179">
        <v>65000</v>
      </c>
      <c r="L103" s="179">
        <v>65650</v>
      </c>
      <c r="M103" s="179">
        <v>66357</v>
      </c>
    </row>
    <row r="104" spans="1:13" s="141" customFormat="1" x14ac:dyDescent="0.3">
      <c r="A104" s="178" t="s">
        <v>143</v>
      </c>
      <c r="B104" s="228" t="s">
        <v>654</v>
      </c>
      <c r="C104" s="228"/>
      <c r="D104" s="228"/>
      <c r="E104" s="228"/>
      <c r="F104" s="228"/>
      <c r="G104" s="228"/>
      <c r="H104" s="228"/>
      <c r="I104" s="157"/>
      <c r="J104" s="179">
        <v>30000</v>
      </c>
      <c r="K104" s="179">
        <v>30000</v>
      </c>
      <c r="L104" s="179">
        <v>30300</v>
      </c>
      <c r="M104" s="179">
        <v>30906</v>
      </c>
    </row>
    <row r="105" spans="1:13" s="147" customFormat="1" x14ac:dyDescent="0.3">
      <c r="A105" s="178" t="s">
        <v>144</v>
      </c>
      <c r="B105" s="228" t="s">
        <v>655</v>
      </c>
      <c r="C105" s="228"/>
      <c r="D105" s="228"/>
      <c r="E105" s="228"/>
      <c r="F105" s="228"/>
      <c r="G105" s="228"/>
      <c r="H105" s="228"/>
      <c r="I105" s="157"/>
      <c r="J105" s="179">
        <v>107000</v>
      </c>
      <c r="K105" s="179">
        <f>K99-SUM(K102,K103,K104,K106)</f>
        <v>4595000</v>
      </c>
      <c r="L105" s="179">
        <f t="shared" ref="L105:M105" si="10">L99-SUM(L102,L103,L104,L106)</f>
        <v>4850050</v>
      </c>
      <c r="M105" s="179">
        <f t="shared" si="10"/>
        <v>4694657</v>
      </c>
    </row>
    <row r="106" spans="1:13" s="141" customFormat="1" ht="17.25" thickBot="1" x14ac:dyDescent="0.35">
      <c r="A106" s="181" t="s">
        <v>145</v>
      </c>
      <c r="B106" s="229" t="s">
        <v>656</v>
      </c>
      <c r="C106" s="229"/>
      <c r="D106" s="229"/>
      <c r="E106" s="229"/>
      <c r="F106" s="229"/>
      <c r="G106" s="229"/>
      <c r="H106" s="229"/>
      <c r="I106" s="230"/>
      <c r="J106" s="182">
        <v>387000</v>
      </c>
      <c r="K106" s="182">
        <v>522000</v>
      </c>
      <c r="L106" s="182">
        <v>526000</v>
      </c>
      <c r="M106" s="182">
        <v>534080</v>
      </c>
    </row>
    <row r="107" spans="1:13" s="138" customFormat="1" ht="66.75" thickBot="1" x14ac:dyDescent="0.35">
      <c r="A107" s="222" t="s">
        <v>780</v>
      </c>
      <c r="B107" s="214" t="s">
        <v>726</v>
      </c>
      <c r="C107" s="215" t="s">
        <v>424</v>
      </c>
      <c r="D107" s="215" t="s">
        <v>400</v>
      </c>
      <c r="E107" s="215" t="s">
        <v>425</v>
      </c>
      <c r="F107" s="215">
        <v>0</v>
      </c>
      <c r="G107" s="215">
        <v>5</v>
      </c>
      <c r="H107" s="215">
        <v>1</v>
      </c>
      <c r="I107" s="216">
        <v>4</v>
      </c>
      <c r="J107" s="203">
        <v>0</v>
      </c>
      <c r="K107" s="203">
        <v>0</v>
      </c>
      <c r="L107" s="203">
        <v>500000</v>
      </c>
      <c r="M107" s="203">
        <v>500000</v>
      </c>
    </row>
    <row r="108" spans="1:13" s="141" customFormat="1" ht="17.25" thickBot="1" x14ac:dyDescent="0.35">
      <c r="A108" s="217" t="s">
        <v>146</v>
      </c>
      <c r="B108" s="218" t="s">
        <v>800</v>
      </c>
      <c r="C108" s="218"/>
      <c r="D108" s="218"/>
      <c r="E108" s="218"/>
      <c r="F108" s="218"/>
      <c r="G108" s="218"/>
      <c r="H108" s="218"/>
      <c r="I108" s="231"/>
      <c r="J108" s="232">
        <f>J107</f>
        <v>0</v>
      </c>
      <c r="K108" s="232">
        <f t="shared" ref="K108:M108" si="11">K107</f>
        <v>0</v>
      </c>
      <c r="L108" s="232">
        <f t="shared" si="11"/>
        <v>500000</v>
      </c>
      <c r="M108" s="232">
        <f t="shared" si="11"/>
        <v>500000</v>
      </c>
    </row>
    <row r="109" spans="1:13" s="144" customFormat="1" ht="28.5" customHeight="1" x14ac:dyDescent="0.3">
      <c r="A109" s="433" t="s">
        <v>781</v>
      </c>
      <c r="B109" s="482" t="s">
        <v>713</v>
      </c>
      <c r="C109" s="233" t="s">
        <v>426</v>
      </c>
      <c r="D109" s="233" t="s">
        <v>421</v>
      </c>
      <c r="E109" s="437" t="s">
        <v>428</v>
      </c>
      <c r="F109" s="233">
        <v>686.03</v>
      </c>
      <c r="G109" s="233">
        <v>750</v>
      </c>
      <c r="H109" s="233">
        <v>700</v>
      </c>
      <c r="I109" s="234">
        <v>720</v>
      </c>
      <c r="J109" s="501">
        <v>1499110</v>
      </c>
      <c r="K109" s="501">
        <v>5984700</v>
      </c>
      <c r="L109" s="501">
        <v>6151013</v>
      </c>
      <c r="M109" s="501">
        <v>5872215</v>
      </c>
    </row>
    <row r="110" spans="1:13" s="145" customFormat="1" ht="54.75" customHeight="1" thickBot="1" x14ac:dyDescent="0.35">
      <c r="A110" s="434"/>
      <c r="B110" s="450"/>
      <c r="C110" s="236" t="s">
        <v>427</v>
      </c>
      <c r="D110" s="236" t="s">
        <v>421</v>
      </c>
      <c r="E110" s="438"/>
      <c r="F110" s="237">
        <v>1011</v>
      </c>
      <c r="G110" s="237">
        <v>1500</v>
      </c>
      <c r="H110" s="237">
        <v>1100</v>
      </c>
      <c r="I110" s="399">
        <v>1200</v>
      </c>
      <c r="J110" s="496"/>
      <c r="K110" s="496"/>
      <c r="L110" s="496"/>
      <c r="M110" s="496"/>
    </row>
    <row r="111" spans="1:13" s="147" customFormat="1" ht="15" customHeight="1" x14ac:dyDescent="0.3">
      <c r="A111" s="176" t="s">
        <v>53</v>
      </c>
      <c r="B111" s="478" t="s">
        <v>273</v>
      </c>
      <c r="C111" s="429"/>
      <c r="D111" s="429"/>
      <c r="E111" s="429"/>
      <c r="F111" s="429"/>
      <c r="G111" s="429"/>
      <c r="H111" s="429"/>
      <c r="I111" s="509"/>
      <c r="J111" s="2">
        <v>98500</v>
      </c>
      <c r="K111" s="3">
        <v>125400</v>
      </c>
      <c r="L111" s="3">
        <v>125300</v>
      </c>
      <c r="M111" s="3">
        <v>130200</v>
      </c>
    </row>
    <row r="112" spans="1:13" s="147" customFormat="1" x14ac:dyDescent="0.3">
      <c r="A112" s="178" t="s">
        <v>54</v>
      </c>
      <c r="B112" s="451" t="s">
        <v>353</v>
      </c>
      <c r="C112" s="427"/>
      <c r="D112" s="427"/>
      <c r="E112" s="427"/>
      <c r="F112" s="427"/>
      <c r="G112" s="427"/>
      <c r="H112" s="427"/>
      <c r="I112" s="514"/>
      <c r="J112" s="179">
        <v>0</v>
      </c>
      <c r="K112" s="179">
        <v>5000</v>
      </c>
      <c r="L112" s="179">
        <v>5000</v>
      </c>
      <c r="M112" s="179">
        <v>5000</v>
      </c>
    </row>
    <row r="113" spans="1:13" s="147" customFormat="1" x14ac:dyDescent="0.3">
      <c r="A113" s="178" t="s">
        <v>55</v>
      </c>
      <c r="B113" s="451" t="s">
        <v>356</v>
      </c>
      <c r="C113" s="427"/>
      <c r="D113" s="427"/>
      <c r="E113" s="427"/>
      <c r="F113" s="427"/>
      <c r="G113" s="427"/>
      <c r="H113" s="427"/>
      <c r="I113" s="514"/>
      <c r="J113" s="179">
        <v>0</v>
      </c>
      <c r="K113" s="179">
        <v>5000</v>
      </c>
      <c r="L113" s="179">
        <v>0</v>
      </c>
      <c r="M113" s="179">
        <v>0</v>
      </c>
    </row>
    <row r="114" spans="1:13" s="147" customFormat="1" ht="15.75" customHeight="1" thickBot="1" x14ac:dyDescent="0.35">
      <c r="A114" s="181" t="s">
        <v>56</v>
      </c>
      <c r="B114" s="494" t="s">
        <v>557</v>
      </c>
      <c r="C114" s="495"/>
      <c r="D114" s="495"/>
      <c r="E114" s="495"/>
      <c r="F114" s="495"/>
      <c r="G114" s="495"/>
      <c r="H114" s="495"/>
      <c r="I114" s="513"/>
      <c r="J114" s="182">
        <v>70000</v>
      </c>
      <c r="K114" s="351">
        <v>76000</v>
      </c>
      <c r="L114" s="182">
        <v>76858</v>
      </c>
      <c r="M114" s="182">
        <v>66900</v>
      </c>
    </row>
    <row r="115" spans="1:13" s="147" customFormat="1" ht="15.75" customHeight="1" thickBot="1" x14ac:dyDescent="0.35">
      <c r="A115" s="181" t="s">
        <v>840</v>
      </c>
      <c r="B115" s="494" t="s">
        <v>841</v>
      </c>
      <c r="C115" s="495"/>
      <c r="D115" s="495"/>
      <c r="E115" s="495"/>
      <c r="F115" s="495"/>
      <c r="G115" s="495"/>
      <c r="H115" s="495"/>
      <c r="I115" s="513"/>
      <c r="J115" s="182">
        <f>J109-SUM(J111:J114)</f>
        <v>1330610</v>
      </c>
      <c r="K115" s="182">
        <f t="shared" ref="K115:M115" si="12">K109-SUM(K111:K114)</f>
        <v>5773300</v>
      </c>
      <c r="L115" s="182">
        <f t="shared" si="12"/>
        <v>5943855</v>
      </c>
      <c r="M115" s="182">
        <f t="shared" si="12"/>
        <v>5670115</v>
      </c>
    </row>
    <row r="116" spans="1:13" ht="83.25" thickBot="1" x14ac:dyDescent="0.35">
      <c r="A116" s="222" t="s">
        <v>782</v>
      </c>
      <c r="B116" s="214" t="s">
        <v>714</v>
      </c>
      <c r="C116" s="215" t="s">
        <v>429</v>
      </c>
      <c r="D116" s="215" t="s">
        <v>400</v>
      </c>
      <c r="E116" s="215" t="s">
        <v>430</v>
      </c>
      <c r="F116" s="238">
        <v>6198</v>
      </c>
      <c r="G116" s="238">
        <v>7000</v>
      </c>
      <c r="H116" s="238">
        <v>6300</v>
      </c>
      <c r="I116" s="400">
        <v>6400</v>
      </c>
      <c r="J116" s="203">
        <v>599000</v>
      </c>
      <c r="K116" s="203">
        <v>2364000</v>
      </c>
      <c r="L116" s="203">
        <v>2452000</v>
      </c>
      <c r="M116" s="203">
        <v>2452000</v>
      </c>
    </row>
    <row r="117" spans="1:13" s="147" customFormat="1" ht="15" customHeight="1" x14ac:dyDescent="0.3">
      <c r="A117" s="176" t="s">
        <v>57</v>
      </c>
      <c r="B117" s="478" t="s">
        <v>323</v>
      </c>
      <c r="C117" s="429"/>
      <c r="D117" s="429"/>
      <c r="E117" s="429"/>
      <c r="F117" s="429"/>
      <c r="G117" s="429"/>
      <c r="H117" s="429"/>
      <c r="I117" s="429"/>
      <c r="J117" s="2">
        <v>22000</v>
      </c>
      <c r="K117" s="3">
        <v>35000</v>
      </c>
      <c r="L117" s="2">
        <v>40000</v>
      </c>
      <c r="M117" s="4">
        <v>40000</v>
      </c>
    </row>
    <row r="118" spans="1:13" s="141" customFormat="1" x14ac:dyDescent="0.3">
      <c r="A118" s="178" t="s">
        <v>58</v>
      </c>
      <c r="B118" s="451" t="s">
        <v>335</v>
      </c>
      <c r="C118" s="427"/>
      <c r="D118" s="427"/>
      <c r="E118" s="427"/>
      <c r="F118" s="427"/>
      <c r="G118" s="427"/>
      <c r="H118" s="427"/>
      <c r="I118" s="427"/>
      <c r="J118" s="179">
        <v>50000</v>
      </c>
      <c r="K118" s="179">
        <v>60000</v>
      </c>
      <c r="L118" s="179">
        <v>60000</v>
      </c>
      <c r="M118" s="179">
        <v>60000</v>
      </c>
    </row>
    <row r="119" spans="1:13" s="147" customFormat="1" x14ac:dyDescent="0.3">
      <c r="A119" s="178" t="s">
        <v>59</v>
      </c>
      <c r="B119" s="451" t="s">
        <v>355</v>
      </c>
      <c r="C119" s="427"/>
      <c r="D119" s="427"/>
      <c r="E119" s="427"/>
      <c r="F119" s="427"/>
      <c r="G119" s="427"/>
      <c r="H119" s="427"/>
      <c r="I119" s="427"/>
      <c r="J119" s="179">
        <v>0</v>
      </c>
      <c r="K119" s="179">
        <v>2500</v>
      </c>
      <c r="L119" s="179">
        <v>2500</v>
      </c>
      <c r="M119" s="179">
        <v>2500</v>
      </c>
    </row>
    <row r="120" spans="1:13" s="141" customFormat="1" ht="15.75" customHeight="1" thickBot="1" x14ac:dyDescent="0.35">
      <c r="A120" s="181" t="s">
        <v>60</v>
      </c>
      <c r="B120" s="494" t="s">
        <v>649</v>
      </c>
      <c r="C120" s="495"/>
      <c r="D120" s="495"/>
      <c r="E120" s="495"/>
      <c r="F120" s="495"/>
      <c r="G120" s="495"/>
      <c r="H120" s="495"/>
      <c r="I120" s="495"/>
      <c r="J120" s="182">
        <f>J116-SUM(J117:J118)</f>
        <v>527000</v>
      </c>
      <c r="K120" s="182">
        <f t="shared" ref="K120:M120" si="13">K116-SUM(K117:K118)</f>
        <v>2269000</v>
      </c>
      <c r="L120" s="182">
        <f t="shared" si="13"/>
        <v>2352000</v>
      </c>
      <c r="M120" s="182">
        <f t="shared" si="13"/>
        <v>2352000</v>
      </c>
    </row>
    <row r="121" spans="1:13" x14ac:dyDescent="0.3">
      <c r="A121" s="433" t="s">
        <v>783</v>
      </c>
      <c r="B121" s="482" t="s">
        <v>715</v>
      </c>
      <c r="C121" s="437" t="s">
        <v>431</v>
      </c>
      <c r="D121" s="437" t="s">
        <v>400</v>
      </c>
      <c r="E121" s="437" t="s">
        <v>716</v>
      </c>
      <c r="F121" s="437">
        <v>51</v>
      </c>
      <c r="G121" s="437">
        <v>60</v>
      </c>
      <c r="H121" s="437">
        <v>55</v>
      </c>
      <c r="I121" s="471">
        <v>58</v>
      </c>
      <c r="J121" s="496">
        <v>3169500</v>
      </c>
      <c r="K121" s="496">
        <v>1310000</v>
      </c>
      <c r="L121" s="496">
        <v>1317000</v>
      </c>
      <c r="M121" s="496">
        <v>1331000</v>
      </c>
    </row>
    <row r="122" spans="1:13" ht="17.25" thickBot="1" x14ac:dyDescent="0.35">
      <c r="A122" s="434"/>
      <c r="B122" s="450"/>
      <c r="C122" s="438"/>
      <c r="D122" s="438"/>
      <c r="E122" s="438"/>
      <c r="F122" s="438"/>
      <c r="G122" s="438"/>
      <c r="H122" s="438"/>
      <c r="I122" s="473"/>
      <c r="J122" s="498"/>
      <c r="K122" s="498"/>
      <c r="L122" s="498"/>
      <c r="M122" s="500"/>
    </row>
    <row r="123" spans="1:13" s="147" customFormat="1" x14ac:dyDescent="0.3">
      <c r="A123" s="178" t="s">
        <v>61</v>
      </c>
      <c r="B123" s="451" t="s">
        <v>354</v>
      </c>
      <c r="C123" s="427"/>
      <c r="D123" s="427"/>
      <c r="E123" s="427"/>
      <c r="F123" s="427"/>
      <c r="G123" s="427"/>
      <c r="H123" s="427"/>
      <c r="I123" s="427"/>
      <c r="J123" s="179">
        <v>0</v>
      </c>
      <c r="K123" s="179">
        <v>3600</v>
      </c>
      <c r="L123" s="179">
        <v>3600</v>
      </c>
      <c r="M123" s="179">
        <v>3600</v>
      </c>
    </row>
    <row r="124" spans="1:13" s="147" customFormat="1" x14ac:dyDescent="0.3">
      <c r="A124" s="178" t="s">
        <v>62</v>
      </c>
      <c r="B124" s="451" t="s">
        <v>376</v>
      </c>
      <c r="C124" s="427"/>
      <c r="D124" s="427"/>
      <c r="E124" s="427"/>
      <c r="F124" s="427"/>
      <c r="G124" s="427"/>
      <c r="H124" s="427"/>
      <c r="I124" s="427"/>
      <c r="J124" s="179">
        <v>150000</v>
      </c>
      <c r="K124" s="179">
        <v>150000</v>
      </c>
      <c r="L124" s="179">
        <v>150000</v>
      </c>
      <c r="M124" s="179">
        <v>150000</v>
      </c>
    </row>
    <row r="125" spans="1:13" s="240" customFormat="1" ht="15.75" customHeight="1" thickBot="1" x14ac:dyDescent="0.35">
      <c r="A125" s="181" t="s">
        <v>63</v>
      </c>
      <c r="B125" s="494" t="s">
        <v>375</v>
      </c>
      <c r="C125" s="495"/>
      <c r="D125" s="495"/>
      <c r="E125" s="495"/>
      <c r="F125" s="495"/>
      <c r="G125" s="495"/>
      <c r="H125" s="495"/>
      <c r="I125" s="495"/>
      <c r="J125" s="239">
        <f>J121-SUM(J123:J124)</f>
        <v>3019500</v>
      </c>
      <c r="K125" s="239">
        <f t="shared" ref="K125:M125" si="14">K121-SUM(K123:K124)</f>
        <v>1156400</v>
      </c>
      <c r="L125" s="239">
        <f t="shared" si="14"/>
        <v>1163400</v>
      </c>
      <c r="M125" s="239">
        <f t="shared" si="14"/>
        <v>1177400</v>
      </c>
    </row>
    <row r="126" spans="1:13" s="146" customFormat="1" ht="17.25" thickBot="1" x14ac:dyDescent="0.35">
      <c r="A126" s="241"/>
      <c r="B126" s="401"/>
      <c r="J126" s="242"/>
      <c r="K126" s="243"/>
      <c r="L126" s="243"/>
      <c r="M126" s="244"/>
    </row>
  </sheetData>
  <mergeCells count="179">
    <mergeCell ref="M109:M110"/>
    <mergeCell ref="L109:L110"/>
    <mergeCell ref="K109:K110"/>
    <mergeCell ref="J109:J110"/>
    <mergeCell ref="B114:I114"/>
    <mergeCell ref="K60:K61"/>
    <mergeCell ref="J60:J61"/>
    <mergeCell ref="B94:I94"/>
    <mergeCell ref="B84:I84"/>
    <mergeCell ref="B85:I85"/>
    <mergeCell ref="M97:M98"/>
    <mergeCell ref="L97:L98"/>
    <mergeCell ref="K97:K98"/>
    <mergeCell ref="J97:J98"/>
    <mergeCell ref="M99:M101"/>
    <mergeCell ref="J99:J101"/>
    <mergeCell ref="K99:K101"/>
    <mergeCell ref="F99:F101"/>
    <mergeCell ref="G99:G101"/>
    <mergeCell ref="H99:H101"/>
    <mergeCell ref="I99:I101"/>
    <mergeCell ref="M60:M61"/>
    <mergeCell ref="L60:L61"/>
    <mergeCell ref="M6:M7"/>
    <mergeCell ref="L6:L7"/>
    <mergeCell ref="K6:K7"/>
    <mergeCell ref="J6:J7"/>
    <mergeCell ref="B13:I13"/>
    <mergeCell ref="B14:I14"/>
    <mergeCell ref="B15:I15"/>
    <mergeCell ref="B16:I16"/>
    <mergeCell ref="B17:I17"/>
    <mergeCell ref="B125:I125"/>
    <mergeCell ref="B124:I124"/>
    <mergeCell ref="B123:I123"/>
    <mergeCell ref="B115:I115"/>
    <mergeCell ref="B113:I113"/>
    <mergeCell ref="B112:I112"/>
    <mergeCell ref="B120:I120"/>
    <mergeCell ref="B119:I119"/>
    <mergeCell ref="B118:I118"/>
    <mergeCell ref="B117:I117"/>
    <mergeCell ref="F121:F122"/>
    <mergeCell ref="G121:G122"/>
    <mergeCell ref="H121:H122"/>
    <mergeCell ref="B121:B122"/>
    <mergeCell ref="D121:D122"/>
    <mergeCell ref="M121:M122"/>
    <mergeCell ref="L121:L122"/>
    <mergeCell ref="K121:K122"/>
    <mergeCell ref="J121:J122"/>
    <mergeCell ref="B76:I76"/>
    <mergeCell ref="B75:I75"/>
    <mergeCell ref="B74:I74"/>
    <mergeCell ref="B73:I73"/>
    <mergeCell ref="B72:I72"/>
    <mergeCell ref="B86:I86"/>
    <mergeCell ref="B82:I82"/>
    <mergeCell ref="B81:I81"/>
    <mergeCell ref="B80:I80"/>
    <mergeCell ref="B79:I79"/>
    <mergeCell ref="B78:I78"/>
    <mergeCell ref="B77:I77"/>
    <mergeCell ref="B111:I111"/>
    <mergeCell ref="B93:I93"/>
    <mergeCell ref="B92:I92"/>
    <mergeCell ref="B91:I91"/>
    <mergeCell ref="B90:I90"/>
    <mergeCell ref="I121:I122"/>
    <mergeCell ref="B109:B110"/>
    <mergeCell ref="L99:L101"/>
    <mergeCell ref="M21:M23"/>
    <mergeCell ref="L21:L23"/>
    <mergeCell ref="K21:K23"/>
    <mergeCell ref="J21:J23"/>
    <mergeCell ref="M44:M45"/>
    <mergeCell ref="L44:L45"/>
    <mergeCell ref="K44:K45"/>
    <mergeCell ref="J44:J45"/>
    <mergeCell ref="M54:M55"/>
    <mergeCell ref="L54:L55"/>
    <mergeCell ref="K54:K55"/>
    <mergeCell ref="J54:J55"/>
    <mergeCell ref="M36:M37"/>
    <mergeCell ref="L36:L37"/>
    <mergeCell ref="K36:K37"/>
    <mergeCell ref="J36:J37"/>
    <mergeCell ref="M50:M51"/>
    <mergeCell ref="L50:L51"/>
    <mergeCell ref="K50:K51"/>
    <mergeCell ref="J50:J51"/>
    <mergeCell ref="B32:I32"/>
    <mergeCell ref="B30:I30"/>
    <mergeCell ref="B29:I29"/>
    <mergeCell ref="B26:I26"/>
    <mergeCell ref="B25:I25"/>
    <mergeCell ref="B24:I24"/>
    <mergeCell ref="A44:A45"/>
    <mergeCell ref="A54:A55"/>
    <mergeCell ref="I54:I55"/>
    <mergeCell ref="H54:H55"/>
    <mergeCell ref="I44:I45"/>
    <mergeCell ref="B43:I43"/>
    <mergeCell ref="B42:I42"/>
    <mergeCell ref="B40:I40"/>
    <mergeCell ref="B27:I27"/>
    <mergeCell ref="B36:B37"/>
    <mergeCell ref="B35:I35"/>
    <mergeCell ref="B34:I34"/>
    <mergeCell ref="B50:B51"/>
    <mergeCell ref="B46:I46"/>
    <mergeCell ref="B47:I47"/>
    <mergeCell ref="B49:I49"/>
    <mergeCell ref="F44:F45"/>
    <mergeCell ref="H44:H45"/>
    <mergeCell ref="A4:A5"/>
    <mergeCell ref="B4:B5"/>
    <mergeCell ref="H21:H23"/>
    <mergeCell ref="I21:I23"/>
    <mergeCell ref="A6:A7"/>
    <mergeCell ref="C21:C23"/>
    <mergeCell ref="D21:D23"/>
    <mergeCell ref="E21:E23"/>
    <mergeCell ref="G21:G23"/>
    <mergeCell ref="F21:F23"/>
    <mergeCell ref="B12:I12"/>
    <mergeCell ref="B11:I11"/>
    <mergeCell ref="B10:I10"/>
    <mergeCell ref="B9:I9"/>
    <mergeCell ref="A21:A23"/>
    <mergeCell ref="B6:B7"/>
    <mergeCell ref="B21:B23"/>
    <mergeCell ref="B18:I18"/>
    <mergeCell ref="B19:I19"/>
    <mergeCell ref="J4:J5"/>
    <mergeCell ref="K4:K5"/>
    <mergeCell ref="L4:L5"/>
    <mergeCell ref="M4:M5"/>
    <mergeCell ref="B2:B3"/>
    <mergeCell ref="C2:I2"/>
    <mergeCell ref="J2:J3"/>
    <mergeCell ref="K2:K3"/>
    <mergeCell ref="L2:L3"/>
    <mergeCell ref="M2:M3"/>
    <mergeCell ref="A121:A122"/>
    <mergeCell ref="A36:A37"/>
    <mergeCell ref="C121:C122"/>
    <mergeCell ref="E121:E122"/>
    <mergeCell ref="C99:C101"/>
    <mergeCell ref="D99:D101"/>
    <mergeCell ref="E99:E101"/>
    <mergeCell ref="A50:A51"/>
    <mergeCell ref="C44:C45"/>
    <mergeCell ref="D44:D45"/>
    <mergeCell ref="E44:E45"/>
    <mergeCell ref="A109:A110"/>
    <mergeCell ref="A60:A61"/>
    <mergeCell ref="E60:E61"/>
    <mergeCell ref="A99:A101"/>
    <mergeCell ref="A97:A98"/>
    <mergeCell ref="E109:E110"/>
    <mergeCell ref="B60:B61"/>
    <mergeCell ref="B97:B98"/>
    <mergeCell ref="B99:B101"/>
    <mergeCell ref="B48:I48"/>
    <mergeCell ref="B53:I53"/>
    <mergeCell ref="B56:I56"/>
    <mergeCell ref="E36:E37"/>
    <mergeCell ref="G44:G45"/>
    <mergeCell ref="C54:C55"/>
    <mergeCell ref="D54:D55"/>
    <mergeCell ref="E54:E55"/>
    <mergeCell ref="F54:F55"/>
    <mergeCell ref="G54:G55"/>
    <mergeCell ref="B71:I71"/>
    <mergeCell ref="B70:I70"/>
    <mergeCell ref="B69:I69"/>
    <mergeCell ref="B54:B55"/>
    <mergeCell ref="B44:B45"/>
  </mergeCells>
  <pageMargins left="0.7" right="0.7" top="0.75" bottom="0.75" header="0.3" footer="0.3"/>
  <pageSetup paperSize="8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6"/>
  <sheetViews>
    <sheetView tabSelected="1" view="pageBreakPreview" zoomScale="90" zoomScaleNormal="100" zoomScaleSheetLayoutView="90" workbookViewId="0">
      <pane xSplit="2" topLeftCell="H1" activePane="topRight" state="frozen"/>
      <selection activeCell="A4" sqref="A4"/>
      <selection pane="topRight" activeCell="J135" sqref="J135:M135"/>
    </sheetView>
  </sheetViews>
  <sheetFormatPr defaultRowHeight="16.5" x14ac:dyDescent="0.3"/>
  <cols>
    <col min="1" max="1" width="12.28515625" style="251" customWidth="1"/>
    <col min="2" max="2" width="66.28515625" style="18" customWidth="1"/>
    <col min="3" max="3" width="32.140625" style="335" customWidth="1"/>
    <col min="4" max="4" width="41" style="335" customWidth="1"/>
    <col min="5" max="5" width="23" style="251" customWidth="1"/>
    <col min="6" max="6" width="20.85546875" style="336" customWidth="1"/>
    <col min="7" max="7" width="25.5703125" style="336" customWidth="1"/>
    <col min="8" max="8" width="17.5703125" style="335" customWidth="1"/>
    <col min="9" max="9" width="23.7109375" style="335" customWidth="1"/>
    <col min="10" max="10" width="33.28515625" style="337" bestFit="1" customWidth="1"/>
    <col min="11" max="11" width="31" style="337" bestFit="1" customWidth="1"/>
    <col min="12" max="13" width="33.7109375" style="337" bestFit="1" customWidth="1"/>
    <col min="14" max="16384" width="9.140625" style="18"/>
  </cols>
  <sheetData>
    <row r="1" spans="1:25" ht="17.25" thickBot="1" x14ac:dyDescent="0.35">
      <c r="B1" s="10" t="s">
        <v>0</v>
      </c>
      <c r="C1" s="115"/>
      <c r="D1" s="115"/>
      <c r="E1" s="115"/>
      <c r="F1" s="252"/>
      <c r="G1" s="252"/>
      <c r="H1" s="115"/>
      <c r="I1" s="115"/>
      <c r="J1" s="253"/>
      <c r="K1" s="253"/>
      <c r="L1" s="253"/>
      <c r="M1" s="25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7.25" thickBot="1" x14ac:dyDescent="0.35">
      <c r="A2" s="120"/>
      <c r="B2" s="456" t="s">
        <v>1</v>
      </c>
      <c r="C2" s="458" t="s">
        <v>2</v>
      </c>
      <c r="D2" s="459"/>
      <c r="E2" s="459"/>
      <c r="F2" s="459"/>
      <c r="G2" s="459"/>
      <c r="H2" s="459"/>
      <c r="I2" s="459"/>
      <c r="J2" s="597" t="s">
        <v>3</v>
      </c>
      <c r="K2" s="597" t="s">
        <v>4</v>
      </c>
      <c r="L2" s="597" t="s">
        <v>5</v>
      </c>
      <c r="M2" s="597" t="s">
        <v>6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33.75" thickBot="1" x14ac:dyDescent="0.35">
      <c r="A3" s="16" t="s">
        <v>7</v>
      </c>
      <c r="B3" s="596"/>
      <c r="C3" s="16" t="s">
        <v>8</v>
      </c>
      <c r="D3" s="16" t="s">
        <v>9</v>
      </c>
      <c r="E3" s="16" t="s">
        <v>10</v>
      </c>
      <c r="F3" s="254" t="s">
        <v>11</v>
      </c>
      <c r="G3" s="254" t="s">
        <v>12</v>
      </c>
      <c r="H3" s="16" t="s">
        <v>13</v>
      </c>
      <c r="I3" s="402" t="s">
        <v>14</v>
      </c>
      <c r="J3" s="598"/>
      <c r="K3" s="598"/>
      <c r="L3" s="598"/>
      <c r="M3" s="59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258" customFormat="1" ht="33.75" thickBot="1" x14ac:dyDescent="0.3">
      <c r="A4" s="585" t="s">
        <v>70</v>
      </c>
      <c r="B4" s="588" t="s">
        <v>64</v>
      </c>
      <c r="C4" s="19" t="s">
        <v>263</v>
      </c>
      <c r="D4" s="591" t="s">
        <v>533</v>
      </c>
      <c r="E4" s="591" t="s">
        <v>532</v>
      </c>
      <c r="F4" s="255">
        <v>16</v>
      </c>
      <c r="G4" s="255">
        <v>10</v>
      </c>
      <c r="H4" s="20">
        <v>12</v>
      </c>
      <c r="I4" s="256">
        <v>10</v>
      </c>
      <c r="J4" s="593">
        <v>199098340.43000001</v>
      </c>
      <c r="K4" s="593">
        <v>208659956</v>
      </c>
      <c r="L4" s="593">
        <v>187372917</v>
      </c>
      <c r="M4" s="593">
        <v>199378607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5" s="258" customFormat="1" ht="17.25" thickBot="1" x14ac:dyDescent="0.3">
      <c r="A5" s="586"/>
      <c r="B5" s="589"/>
      <c r="C5" s="19" t="s">
        <v>264</v>
      </c>
      <c r="D5" s="592"/>
      <c r="E5" s="592"/>
      <c r="F5" s="255">
        <v>11</v>
      </c>
      <c r="G5" s="255">
        <v>8</v>
      </c>
      <c r="H5" s="20">
        <v>10</v>
      </c>
      <c r="I5" s="256">
        <v>8</v>
      </c>
      <c r="J5" s="594"/>
      <c r="K5" s="594"/>
      <c r="L5" s="594"/>
      <c r="M5" s="594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</row>
    <row r="6" spans="1:25" s="258" customFormat="1" ht="17.25" thickBot="1" x14ac:dyDescent="0.3">
      <c r="A6" s="586"/>
      <c r="B6" s="589"/>
      <c r="C6" s="19" t="s">
        <v>265</v>
      </c>
      <c r="D6" s="592"/>
      <c r="E6" s="592"/>
      <c r="F6" s="255">
        <v>11</v>
      </c>
      <c r="G6" s="255">
        <v>8</v>
      </c>
      <c r="H6" s="20">
        <v>10</v>
      </c>
      <c r="I6" s="256">
        <v>8</v>
      </c>
      <c r="J6" s="594"/>
      <c r="K6" s="594"/>
      <c r="L6" s="594"/>
      <c r="M6" s="594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5" s="258" customFormat="1" ht="33.75" thickBot="1" x14ac:dyDescent="0.3">
      <c r="A7" s="586"/>
      <c r="B7" s="589"/>
      <c r="C7" s="19" t="s">
        <v>266</v>
      </c>
      <c r="D7" s="587"/>
      <c r="E7" s="587"/>
      <c r="F7" s="255">
        <v>12</v>
      </c>
      <c r="G7" s="255">
        <v>8</v>
      </c>
      <c r="H7" s="20">
        <v>10</v>
      </c>
      <c r="I7" s="256">
        <v>8</v>
      </c>
      <c r="J7" s="594"/>
      <c r="K7" s="594"/>
      <c r="L7" s="594"/>
      <c r="M7" s="594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</row>
    <row r="8" spans="1:25" ht="33.75" thickBot="1" x14ac:dyDescent="0.35">
      <c r="A8" s="586"/>
      <c r="B8" s="589"/>
      <c r="C8" s="19" t="s">
        <v>267</v>
      </c>
      <c r="D8" s="259" t="s">
        <v>534</v>
      </c>
      <c r="E8" s="259" t="s">
        <v>269</v>
      </c>
      <c r="F8" s="255">
        <v>258.89999999999998</v>
      </c>
      <c r="G8" s="255">
        <v>300</v>
      </c>
      <c r="H8" s="20">
        <v>270</v>
      </c>
      <c r="I8" s="256">
        <v>280</v>
      </c>
      <c r="J8" s="594"/>
      <c r="K8" s="594"/>
      <c r="L8" s="594"/>
      <c r="M8" s="59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3.75" thickBot="1" x14ac:dyDescent="0.35">
      <c r="A9" s="587"/>
      <c r="B9" s="590"/>
      <c r="C9" s="19" t="s">
        <v>268</v>
      </c>
      <c r="D9" s="259" t="s">
        <v>535</v>
      </c>
      <c r="E9" s="259" t="s">
        <v>261</v>
      </c>
      <c r="F9" s="255">
        <v>13</v>
      </c>
      <c r="G9" s="255">
        <v>8</v>
      </c>
      <c r="H9" s="20">
        <v>10</v>
      </c>
      <c r="I9" s="256">
        <v>8</v>
      </c>
      <c r="J9" s="595"/>
      <c r="K9" s="595"/>
      <c r="L9" s="595"/>
      <c r="M9" s="59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266" customFormat="1" ht="33.75" thickBot="1" x14ac:dyDescent="0.35">
      <c r="A10" s="580" t="s">
        <v>71</v>
      </c>
      <c r="B10" s="581" t="s">
        <v>65</v>
      </c>
      <c r="C10" s="260" t="s">
        <v>432</v>
      </c>
      <c r="D10" s="582" t="s">
        <v>434</v>
      </c>
      <c r="E10" s="261" t="s">
        <v>400</v>
      </c>
      <c r="F10" s="262">
        <v>17</v>
      </c>
      <c r="G10" s="262">
        <v>10</v>
      </c>
      <c r="H10" s="263">
        <v>15</v>
      </c>
      <c r="I10" s="264">
        <v>13</v>
      </c>
      <c r="J10" s="583">
        <v>88577693.549999997</v>
      </c>
      <c r="K10" s="583">
        <v>97725910</v>
      </c>
      <c r="L10" s="583">
        <v>76620210</v>
      </c>
      <c r="M10" s="583">
        <v>74833635</v>
      </c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</row>
    <row r="11" spans="1:25" s="266" customFormat="1" ht="50.25" thickBot="1" x14ac:dyDescent="0.35">
      <c r="A11" s="549"/>
      <c r="B11" s="550"/>
      <c r="C11" s="267" t="s">
        <v>433</v>
      </c>
      <c r="D11" s="551"/>
      <c r="E11" s="268" t="s">
        <v>435</v>
      </c>
      <c r="F11" s="269">
        <v>15</v>
      </c>
      <c r="G11" s="269">
        <v>10</v>
      </c>
      <c r="H11" s="270">
        <v>12</v>
      </c>
      <c r="I11" s="271">
        <v>10</v>
      </c>
      <c r="J11" s="584"/>
      <c r="K11" s="584"/>
      <c r="L11" s="584"/>
      <c r="M11" s="584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</row>
    <row r="12" spans="1:25" s="275" customFormat="1" ht="49.5" x14ac:dyDescent="0.3">
      <c r="A12" s="541" t="s">
        <v>72</v>
      </c>
      <c r="B12" s="543" t="s">
        <v>66</v>
      </c>
      <c r="C12" s="272" t="s">
        <v>436</v>
      </c>
      <c r="D12" s="534" t="s">
        <v>437</v>
      </c>
      <c r="E12" s="273" t="s">
        <v>400</v>
      </c>
      <c r="F12" s="360">
        <v>17</v>
      </c>
      <c r="G12" s="360">
        <v>10</v>
      </c>
      <c r="H12" s="359">
        <v>15</v>
      </c>
      <c r="I12" s="358">
        <v>13</v>
      </c>
      <c r="J12" s="573">
        <v>81509460</v>
      </c>
      <c r="K12" s="573">
        <v>87006498</v>
      </c>
      <c r="L12" s="573">
        <v>66440864</v>
      </c>
      <c r="M12" s="573">
        <v>65270205</v>
      </c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</row>
    <row r="13" spans="1:25" s="275" customFormat="1" ht="50.25" thickBot="1" x14ac:dyDescent="0.35">
      <c r="A13" s="542"/>
      <c r="B13" s="544"/>
      <c r="C13" s="276" t="s">
        <v>265</v>
      </c>
      <c r="D13" s="532"/>
      <c r="E13" s="276" t="s">
        <v>438</v>
      </c>
      <c r="F13" s="361">
        <v>11</v>
      </c>
      <c r="G13" s="361">
        <v>7</v>
      </c>
      <c r="H13" s="363">
        <v>9</v>
      </c>
      <c r="I13" s="362">
        <v>7</v>
      </c>
      <c r="J13" s="574"/>
      <c r="K13" s="574"/>
      <c r="L13" s="574"/>
      <c r="M13" s="5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</row>
    <row r="14" spans="1:25" s="279" customFormat="1" ht="17.25" thickBot="1" x14ac:dyDescent="0.35">
      <c r="A14" s="381" t="s">
        <v>73</v>
      </c>
      <c r="B14" s="77" t="s">
        <v>550</v>
      </c>
      <c r="C14" s="277"/>
      <c r="D14" s="277"/>
      <c r="E14" s="277"/>
      <c r="F14" s="277"/>
      <c r="G14" s="277"/>
      <c r="H14" s="277"/>
      <c r="I14" s="277"/>
      <c r="J14" s="368">
        <v>30000</v>
      </c>
      <c r="K14" s="368">
        <v>0</v>
      </c>
      <c r="L14" s="368">
        <v>0</v>
      </c>
      <c r="M14" s="368">
        <v>0</v>
      </c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</row>
    <row r="15" spans="1:25" s="279" customFormat="1" ht="17.25" thickBot="1" x14ac:dyDescent="0.35">
      <c r="A15" s="73" t="s">
        <v>74</v>
      </c>
      <c r="B15" s="31" t="s">
        <v>542</v>
      </c>
      <c r="C15" s="280"/>
      <c r="D15" s="280"/>
      <c r="E15" s="280"/>
      <c r="F15" s="280"/>
      <c r="G15" s="280"/>
      <c r="H15" s="280"/>
      <c r="I15" s="280"/>
      <c r="J15" s="113">
        <v>2000000</v>
      </c>
      <c r="K15" s="113">
        <v>2000000</v>
      </c>
      <c r="L15" s="113">
        <v>2026000</v>
      </c>
      <c r="M15" s="113">
        <v>2030000</v>
      </c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</row>
    <row r="16" spans="1:25" s="279" customFormat="1" ht="17.25" thickBot="1" x14ac:dyDescent="0.35">
      <c r="A16" s="73" t="s">
        <v>75</v>
      </c>
      <c r="B16" s="31" t="s">
        <v>543</v>
      </c>
      <c r="C16" s="280"/>
      <c r="D16" s="280"/>
      <c r="E16" s="280"/>
      <c r="F16" s="280"/>
      <c r="G16" s="280"/>
      <c r="H16" s="280"/>
      <c r="I16" s="280"/>
      <c r="J16" s="403">
        <v>30000</v>
      </c>
      <c r="K16" s="403">
        <v>1000000</v>
      </c>
      <c r="L16" s="403">
        <v>3700000</v>
      </c>
      <c r="M16" s="403">
        <v>3000000</v>
      </c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</row>
    <row r="17" spans="1:25" s="285" customFormat="1" ht="17.25" thickBot="1" x14ac:dyDescent="0.35">
      <c r="A17" s="281" t="s">
        <v>76</v>
      </c>
      <c r="B17" s="282" t="s">
        <v>548</v>
      </c>
      <c r="C17" s="283"/>
      <c r="D17" s="283"/>
      <c r="E17" s="283"/>
      <c r="F17" s="283"/>
      <c r="G17" s="283"/>
      <c r="H17" s="283"/>
      <c r="I17" s="283"/>
      <c r="J17" s="113">
        <v>5000000</v>
      </c>
      <c r="K17" s="113">
        <v>5000000</v>
      </c>
      <c r="L17" s="113">
        <v>500000</v>
      </c>
      <c r="M17" s="113">
        <v>0</v>
      </c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</row>
    <row r="18" spans="1:25" s="279" customFormat="1" ht="17.25" thickBot="1" x14ac:dyDescent="0.35">
      <c r="A18" s="73" t="s">
        <v>77</v>
      </c>
      <c r="B18" s="280" t="s">
        <v>592</v>
      </c>
      <c r="C18" s="280"/>
      <c r="D18" s="280"/>
      <c r="E18" s="280"/>
      <c r="F18" s="280"/>
      <c r="G18" s="280"/>
      <c r="H18" s="280"/>
      <c r="I18" s="280"/>
      <c r="J18" s="113">
        <v>3000000</v>
      </c>
      <c r="K18" s="113">
        <v>3000000</v>
      </c>
      <c r="L18" s="113">
        <v>4190000</v>
      </c>
      <c r="M18" s="113">
        <v>9420000</v>
      </c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</row>
    <row r="19" spans="1:25" ht="17.25" thickBot="1" x14ac:dyDescent="0.35">
      <c r="A19" s="286" t="s">
        <v>317</v>
      </c>
      <c r="B19" s="287" t="s">
        <v>316</v>
      </c>
      <c r="C19" s="288"/>
      <c r="D19" s="288"/>
      <c r="E19" s="288"/>
      <c r="F19" s="288"/>
      <c r="G19" s="288"/>
      <c r="H19" s="288"/>
      <c r="I19" s="288"/>
      <c r="J19" s="404">
        <v>345000</v>
      </c>
      <c r="K19" s="404">
        <v>0</v>
      </c>
      <c r="L19" s="404">
        <v>0</v>
      </c>
      <c r="M19" s="404">
        <v>3400000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279" customFormat="1" ht="17.25" thickBot="1" x14ac:dyDescent="0.35">
      <c r="A20" s="73" t="s">
        <v>339</v>
      </c>
      <c r="B20" s="289" t="s">
        <v>338</v>
      </c>
      <c r="C20" s="280"/>
      <c r="D20" s="280"/>
      <c r="E20" s="280"/>
      <c r="F20" s="280"/>
      <c r="G20" s="280"/>
      <c r="H20" s="280"/>
      <c r="I20" s="280"/>
      <c r="J20" s="113">
        <v>791000</v>
      </c>
      <c r="K20" s="113">
        <v>80000</v>
      </c>
      <c r="L20" s="113">
        <v>0</v>
      </c>
      <c r="M20" s="113">
        <v>0</v>
      </c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</row>
    <row r="21" spans="1:25" ht="17.25" thickBot="1" x14ac:dyDescent="0.35">
      <c r="A21" s="290" t="s">
        <v>554</v>
      </c>
      <c r="B21" s="291" t="s">
        <v>553</v>
      </c>
      <c r="C21" s="288"/>
      <c r="D21" s="288"/>
      <c r="E21" s="288"/>
      <c r="F21" s="288"/>
      <c r="G21" s="288"/>
      <c r="H21" s="288"/>
      <c r="I21" s="288"/>
      <c r="J21" s="113">
        <v>3790000</v>
      </c>
      <c r="K21" s="113">
        <v>0</v>
      </c>
      <c r="L21" s="113">
        <v>0</v>
      </c>
      <c r="M21" s="113"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279" customFormat="1" ht="17.25" thickBot="1" x14ac:dyDescent="0.35">
      <c r="A22" s="73" t="s">
        <v>569</v>
      </c>
      <c r="B22" s="289" t="s">
        <v>799</v>
      </c>
      <c r="C22" s="280"/>
      <c r="D22" s="280"/>
      <c r="E22" s="280"/>
      <c r="F22" s="280"/>
      <c r="G22" s="280"/>
      <c r="H22" s="280"/>
      <c r="I22" s="280"/>
      <c r="J22" s="113">
        <v>430000</v>
      </c>
      <c r="K22" s="113">
        <v>6339000</v>
      </c>
      <c r="L22" s="113">
        <v>6162500</v>
      </c>
      <c r="M22" s="113">
        <v>162500</v>
      </c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1:25" s="279" customFormat="1" ht="17.25" thickBot="1" x14ac:dyDescent="0.35">
      <c r="A23" s="388" t="s">
        <v>572</v>
      </c>
      <c r="B23" s="289" t="s">
        <v>573</v>
      </c>
      <c r="C23" s="280"/>
      <c r="D23" s="280"/>
      <c r="E23" s="280"/>
      <c r="F23" s="280"/>
      <c r="G23" s="280"/>
      <c r="H23" s="280"/>
      <c r="I23" s="280"/>
      <c r="J23" s="113">
        <v>100000</v>
      </c>
      <c r="K23" s="113">
        <v>500000</v>
      </c>
      <c r="L23" s="113">
        <v>500000</v>
      </c>
      <c r="M23" s="113">
        <v>1000000</v>
      </c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1:25" s="279" customFormat="1" ht="17.25" thickBot="1" x14ac:dyDescent="0.35">
      <c r="A24" s="73" t="s">
        <v>585</v>
      </c>
      <c r="B24" s="289" t="s">
        <v>586</v>
      </c>
      <c r="C24" s="280"/>
      <c r="D24" s="280"/>
      <c r="E24" s="280"/>
      <c r="F24" s="280"/>
      <c r="G24" s="280"/>
      <c r="H24" s="280"/>
      <c r="I24" s="280"/>
      <c r="J24" s="404">
        <v>0</v>
      </c>
      <c r="K24" s="404">
        <v>70000</v>
      </c>
      <c r="L24" s="404">
        <v>5544000</v>
      </c>
      <c r="M24" s="404">
        <v>2427000</v>
      </c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</row>
    <row r="25" spans="1:25" s="279" customFormat="1" ht="17.25" thickBot="1" x14ac:dyDescent="0.35">
      <c r="A25" s="388" t="s">
        <v>594</v>
      </c>
      <c r="B25" s="289" t="s">
        <v>595</v>
      </c>
      <c r="C25" s="280"/>
      <c r="D25" s="280"/>
      <c r="E25" s="280"/>
      <c r="F25" s="280"/>
      <c r="G25" s="280"/>
      <c r="H25" s="280"/>
      <c r="I25" s="280"/>
      <c r="J25" s="113">
        <v>1000000</v>
      </c>
      <c r="K25" s="407">
        <v>2000000</v>
      </c>
      <c r="L25" s="407">
        <v>1500000</v>
      </c>
      <c r="M25" s="407">
        <v>700000</v>
      </c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</row>
    <row r="26" spans="1:25" s="279" customFormat="1" ht="17.25" thickBot="1" x14ac:dyDescent="0.35">
      <c r="A26" s="73" t="s">
        <v>596</v>
      </c>
      <c r="B26" s="289" t="s">
        <v>606</v>
      </c>
      <c r="C26" s="280"/>
      <c r="D26" s="280"/>
      <c r="E26" s="280"/>
      <c r="F26" s="280"/>
      <c r="G26" s="280"/>
      <c r="H26" s="280"/>
      <c r="I26" s="280"/>
      <c r="J26" s="113">
        <v>20000</v>
      </c>
      <c r="K26" s="113">
        <v>20000</v>
      </c>
      <c r="L26" s="113">
        <v>20000</v>
      </c>
      <c r="M26" s="113">
        <v>20000</v>
      </c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</row>
    <row r="27" spans="1:25" s="279" customFormat="1" ht="17.25" thickBot="1" x14ac:dyDescent="0.35">
      <c r="A27" s="388" t="s">
        <v>597</v>
      </c>
      <c r="B27" s="289" t="s">
        <v>598</v>
      </c>
      <c r="C27" s="280"/>
      <c r="D27" s="280"/>
      <c r="E27" s="280"/>
      <c r="F27" s="280"/>
      <c r="G27" s="280"/>
      <c r="H27" s="280"/>
      <c r="I27" s="280"/>
      <c r="J27" s="113">
        <v>2000000</v>
      </c>
      <c r="K27" s="113">
        <v>1075000</v>
      </c>
      <c r="L27" s="113">
        <v>3000000</v>
      </c>
      <c r="M27" s="113">
        <v>3000000</v>
      </c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</row>
    <row r="28" spans="1:25" ht="17.25" thickBot="1" x14ac:dyDescent="0.35">
      <c r="A28" s="73" t="s">
        <v>602</v>
      </c>
      <c r="B28" s="291" t="s">
        <v>603</v>
      </c>
      <c r="C28" s="288"/>
      <c r="D28" s="288"/>
      <c r="E28" s="288"/>
      <c r="F28" s="288"/>
      <c r="G28" s="288"/>
      <c r="H28" s="288"/>
      <c r="I28" s="288"/>
      <c r="J28" s="32">
        <v>2491850</v>
      </c>
      <c r="K28" s="338">
        <v>2640000</v>
      </c>
      <c r="L28" s="32">
        <v>2000000</v>
      </c>
      <c r="M28" s="338">
        <v>1000000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279" customFormat="1" ht="17.25" thickBot="1" x14ac:dyDescent="0.35">
      <c r="A29" s="388" t="s">
        <v>605</v>
      </c>
      <c r="B29" s="289" t="s">
        <v>607</v>
      </c>
      <c r="C29" s="280"/>
      <c r="D29" s="280"/>
      <c r="E29" s="280"/>
      <c r="F29" s="280"/>
      <c r="G29" s="280"/>
      <c r="H29" s="280"/>
      <c r="I29" s="280"/>
      <c r="J29" s="32">
        <v>1596000</v>
      </c>
      <c r="K29" s="32">
        <v>1680000</v>
      </c>
      <c r="L29" s="32">
        <v>0</v>
      </c>
      <c r="M29" s="32">
        <v>0</v>
      </c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</row>
    <row r="30" spans="1:25" ht="17.25" thickBot="1" x14ac:dyDescent="0.35">
      <c r="A30" s="73" t="s">
        <v>611</v>
      </c>
      <c r="B30" s="291" t="s">
        <v>612</v>
      </c>
      <c r="C30" s="288"/>
      <c r="D30" s="288"/>
      <c r="E30" s="288"/>
      <c r="F30" s="288"/>
      <c r="G30" s="288"/>
      <c r="H30" s="288"/>
      <c r="I30" s="288"/>
      <c r="J30" s="113">
        <v>0</v>
      </c>
      <c r="K30" s="408">
        <v>7500000</v>
      </c>
      <c r="L30" s="113">
        <v>0</v>
      </c>
      <c r="M30" s="113"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279" customFormat="1" ht="17.25" thickBot="1" x14ac:dyDescent="0.35">
      <c r="A31" s="388" t="s">
        <v>621</v>
      </c>
      <c r="B31" s="289" t="s">
        <v>622</v>
      </c>
      <c r="C31" s="280"/>
      <c r="D31" s="280"/>
      <c r="E31" s="280"/>
      <c r="F31" s="280"/>
      <c r="G31" s="280"/>
      <c r="H31" s="280"/>
      <c r="I31" s="280"/>
      <c r="J31" s="113">
        <v>858100</v>
      </c>
      <c r="K31" s="113">
        <v>593000</v>
      </c>
      <c r="L31" s="113">
        <v>473000</v>
      </c>
      <c r="M31" s="113">
        <v>473000</v>
      </c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</row>
    <row r="32" spans="1:25" ht="17.25" thickBot="1" x14ac:dyDescent="0.35">
      <c r="A32" s="73" t="s">
        <v>626</v>
      </c>
      <c r="B32" s="291" t="s">
        <v>627</v>
      </c>
      <c r="C32" s="288"/>
      <c r="D32" s="288"/>
      <c r="E32" s="288"/>
      <c r="F32" s="288"/>
      <c r="G32" s="288"/>
      <c r="H32" s="288"/>
      <c r="I32" s="288"/>
      <c r="J32" s="113">
        <v>0</v>
      </c>
      <c r="K32" s="113">
        <v>4000000</v>
      </c>
      <c r="L32" s="113">
        <v>0</v>
      </c>
      <c r="M32" s="113"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279" customFormat="1" ht="17.25" thickBot="1" x14ac:dyDescent="0.35">
      <c r="A33" s="73" t="s">
        <v>635</v>
      </c>
      <c r="B33" s="289" t="s">
        <v>636</v>
      </c>
      <c r="C33" s="280"/>
      <c r="D33" s="280"/>
      <c r="E33" s="280"/>
      <c r="F33" s="280"/>
      <c r="G33" s="280"/>
      <c r="H33" s="280"/>
      <c r="I33" s="280"/>
      <c r="J33" s="113">
        <v>260000</v>
      </c>
      <c r="K33" s="113">
        <v>550000</v>
      </c>
      <c r="L33" s="113">
        <v>0</v>
      </c>
      <c r="M33" s="113">
        <v>0</v>
      </c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</row>
    <row r="34" spans="1:25" s="353" customFormat="1" ht="17.25" thickBot="1" x14ac:dyDescent="0.35">
      <c r="A34" s="290" t="s">
        <v>639</v>
      </c>
      <c r="B34" s="369" t="s">
        <v>640</v>
      </c>
      <c r="C34" s="277"/>
      <c r="D34" s="277"/>
      <c r="E34" s="277"/>
      <c r="F34" s="277"/>
      <c r="G34" s="277"/>
      <c r="H34" s="277"/>
      <c r="I34" s="277"/>
      <c r="J34" s="113">
        <v>15000000</v>
      </c>
      <c r="K34" s="113">
        <v>14038400</v>
      </c>
      <c r="L34" s="113">
        <v>993400</v>
      </c>
      <c r="M34" s="113">
        <v>1733400</v>
      </c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</row>
    <row r="35" spans="1:25" s="353" customFormat="1" ht="17.25" thickBot="1" x14ac:dyDescent="0.35">
      <c r="A35" s="73" t="s">
        <v>797</v>
      </c>
      <c r="B35" s="277" t="s">
        <v>802</v>
      </c>
      <c r="C35" s="277"/>
      <c r="D35" s="277"/>
      <c r="E35" s="277"/>
      <c r="F35" s="277"/>
      <c r="G35" s="277"/>
      <c r="H35" s="277"/>
      <c r="I35" s="277"/>
      <c r="J35" s="368">
        <v>0</v>
      </c>
      <c r="K35" s="368">
        <v>2000000</v>
      </c>
      <c r="L35" s="368">
        <v>2500000</v>
      </c>
      <c r="M35" s="368">
        <v>0</v>
      </c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</row>
    <row r="36" spans="1:25" s="366" customFormat="1" ht="17.25" thickBot="1" x14ac:dyDescent="0.35">
      <c r="A36" s="73" t="s">
        <v>801</v>
      </c>
      <c r="B36" s="277" t="s">
        <v>798</v>
      </c>
      <c r="C36" s="288"/>
      <c r="D36" s="288"/>
      <c r="E36" s="288"/>
      <c r="F36" s="288"/>
      <c r="G36" s="288"/>
      <c r="H36" s="288"/>
      <c r="I36" s="288"/>
      <c r="J36" s="368">
        <v>50000</v>
      </c>
      <c r="K36" s="368">
        <v>900000</v>
      </c>
      <c r="L36" s="368">
        <v>900000</v>
      </c>
      <c r="M36" s="368">
        <v>700000</v>
      </c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</row>
    <row r="37" spans="1:25" s="366" customFormat="1" ht="17.25" thickBot="1" x14ac:dyDescent="0.35">
      <c r="A37" s="73" t="s">
        <v>850</v>
      </c>
      <c r="B37" s="277" t="s">
        <v>851</v>
      </c>
      <c r="C37" s="288"/>
      <c r="D37" s="288"/>
      <c r="E37" s="288"/>
      <c r="F37" s="288"/>
      <c r="G37" s="288"/>
      <c r="H37" s="288"/>
      <c r="I37" s="288"/>
      <c r="J37" s="368">
        <v>1000000</v>
      </c>
      <c r="K37" s="368">
        <v>2000000</v>
      </c>
      <c r="L37" s="368">
        <v>5000000</v>
      </c>
      <c r="M37" s="368">
        <v>5000000</v>
      </c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</row>
    <row r="38" spans="1:25" s="366" customFormat="1" ht="17.25" thickBot="1" x14ac:dyDescent="0.35">
      <c r="A38" s="73" t="s">
        <v>852</v>
      </c>
      <c r="B38" s="277" t="s">
        <v>853</v>
      </c>
      <c r="C38" s="288"/>
      <c r="D38" s="288"/>
      <c r="E38" s="288"/>
      <c r="F38" s="288"/>
      <c r="G38" s="288"/>
      <c r="H38" s="288"/>
      <c r="I38" s="288"/>
      <c r="J38" s="368">
        <f>J12-SUM(J14:J37)</f>
        <v>41717510</v>
      </c>
      <c r="K38" s="368">
        <f t="shared" ref="K38:M38" si="0">K12-SUM(K14:K37)</f>
        <v>30021098</v>
      </c>
      <c r="L38" s="368">
        <f t="shared" si="0"/>
        <v>27431964</v>
      </c>
      <c r="M38" s="368">
        <f t="shared" si="0"/>
        <v>31204305</v>
      </c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</row>
    <row r="39" spans="1:25" s="293" customFormat="1" x14ac:dyDescent="0.25">
      <c r="A39" s="579" t="s">
        <v>78</v>
      </c>
      <c r="B39" s="543" t="s">
        <v>67</v>
      </c>
      <c r="C39" s="534" t="s">
        <v>439</v>
      </c>
      <c r="D39" s="534" t="s">
        <v>440</v>
      </c>
      <c r="E39" s="534" t="s">
        <v>441</v>
      </c>
      <c r="F39" s="528">
        <v>17</v>
      </c>
      <c r="G39" s="528">
        <v>20</v>
      </c>
      <c r="H39" s="534">
        <v>18</v>
      </c>
      <c r="I39" s="533">
        <v>19</v>
      </c>
      <c r="J39" s="525">
        <v>4238483.55</v>
      </c>
      <c r="K39" s="525">
        <v>5509500</v>
      </c>
      <c r="L39" s="525">
        <v>5418900</v>
      </c>
      <c r="M39" s="525">
        <v>4786150</v>
      </c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</row>
    <row r="40" spans="1:25" s="293" customFormat="1" ht="27" customHeight="1" thickBot="1" x14ac:dyDescent="0.3">
      <c r="A40" s="542"/>
      <c r="B40" s="544"/>
      <c r="C40" s="532"/>
      <c r="D40" s="532"/>
      <c r="E40" s="532"/>
      <c r="F40" s="527"/>
      <c r="G40" s="527"/>
      <c r="H40" s="532"/>
      <c r="I40" s="530"/>
      <c r="J40" s="526"/>
      <c r="K40" s="526"/>
      <c r="L40" s="526"/>
      <c r="M40" s="526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</row>
    <row r="41" spans="1:25" ht="18" customHeight="1" x14ac:dyDescent="0.3">
      <c r="A41" s="286" t="s">
        <v>79</v>
      </c>
      <c r="B41" s="277" t="s">
        <v>552</v>
      </c>
      <c r="C41" s="288"/>
      <c r="D41" s="288"/>
      <c r="E41" s="288"/>
      <c r="F41" s="288"/>
      <c r="G41" s="288"/>
      <c r="H41" s="288"/>
      <c r="I41" s="288"/>
      <c r="J41" s="368">
        <v>1974000</v>
      </c>
      <c r="K41" s="368">
        <v>394000</v>
      </c>
      <c r="L41" s="368">
        <v>200000</v>
      </c>
      <c r="M41" s="368">
        <v>190000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8" customHeight="1" thickBot="1" x14ac:dyDescent="0.35">
      <c r="A42" s="286" t="s">
        <v>855</v>
      </c>
      <c r="B42" s="277" t="s">
        <v>854</v>
      </c>
      <c r="C42" s="288"/>
      <c r="D42" s="288"/>
      <c r="E42" s="288"/>
      <c r="F42" s="288"/>
      <c r="G42" s="288"/>
      <c r="H42" s="288"/>
      <c r="I42" s="288"/>
      <c r="J42" s="364">
        <f>J39-J41</f>
        <v>2264483.5499999998</v>
      </c>
      <c r="K42" s="364">
        <f t="shared" ref="K42:M42" si="1">K39-K41</f>
        <v>5115500</v>
      </c>
      <c r="L42" s="364">
        <f t="shared" si="1"/>
        <v>5218900</v>
      </c>
      <c r="M42" s="364">
        <f t="shared" si="1"/>
        <v>4596150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293" customFormat="1" x14ac:dyDescent="0.25">
      <c r="A43" s="578" t="s">
        <v>80</v>
      </c>
      <c r="B43" s="543" t="s">
        <v>68</v>
      </c>
      <c r="C43" s="534" t="s">
        <v>442</v>
      </c>
      <c r="D43" s="534" t="s">
        <v>443</v>
      </c>
      <c r="E43" s="534" t="s">
        <v>444</v>
      </c>
      <c r="F43" s="528">
        <v>29</v>
      </c>
      <c r="G43" s="528">
        <v>50</v>
      </c>
      <c r="H43" s="601">
        <v>30</v>
      </c>
      <c r="I43" s="599">
        <v>40</v>
      </c>
      <c r="J43" s="525">
        <v>1741050</v>
      </c>
      <c r="K43" s="525">
        <v>1406962</v>
      </c>
      <c r="L43" s="525">
        <v>1406496</v>
      </c>
      <c r="M43" s="525">
        <v>1419330</v>
      </c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</row>
    <row r="44" spans="1:25" s="293" customFormat="1" ht="29.25" customHeight="1" thickBot="1" x14ac:dyDescent="0.3">
      <c r="A44" s="562"/>
      <c r="B44" s="548"/>
      <c r="C44" s="536"/>
      <c r="D44" s="536"/>
      <c r="E44" s="536"/>
      <c r="F44" s="522"/>
      <c r="G44" s="522"/>
      <c r="H44" s="602"/>
      <c r="I44" s="600"/>
      <c r="J44" s="524"/>
      <c r="K44" s="524"/>
      <c r="L44" s="524"/>
      <c r="M44" s="524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</row>
    <row r="45" spans="1:25" ht="15" customHeight="1" x14ac:dyDescent="0.3">
      <c r="A45" s="176" t="s">
        <v>81</v>
      </c>
      <c r="B45" s="604" t="s">
        <v>308</v>
      </c>
      <c r="C45" s="605"/>
      <c r="D45" s="605"/>
      <c r="E45" s="605"/>
      <c r="F45" s="605"/>
      <c r="G45" s="605"/>
      <c r="H45" s="605"/>
      <c r="I45" s="605"/>
      <c r="J45" s="43">
        <v>15000</v>
      </c>
      <c r="K45" s="43">
        <v>8000</v>
      </c>
      <c r="L45" s="43">
        <v>8000</v>
      </c>
      <c r="M45" s="43"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3">
      <c r="A46" s="178" t="s">
        <v>82</v>
      </c>
      <c r="B46" s="603" t="s">
        <v>790</v>
      </c>
      <c r="C46" s="508"/>
      <c r="D46" s="508"/>
      <c r="E46" s="508"/>
      <c r="F46" s="508"/>
      <c r="G46" s="508"/>
      <c r="H46" s="508"/>
      <c r="I46" s="508"/>
      <c r="J46" s="32">
        <v>486000</v>
      </c>
      <c r="K46" s="32">
        <v>405000</v>
      </c>
      <c r="L46" s="32">
        <v>409050</v>
      </c>
      <c r="M46" s="32">
        <v>413141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7.25" thickBot="1" x14ac:dyDescent="0.35">
      <c r="A47" s="389" t="s">
        <v>83</v>
      </c>
      <c r="B47" s="612" t="s">
        <v>856</v>
      </c>
      <c r="C47" s="506"/>
      <c r="D47" s="506"/>
      <c r="E47" s="506"/>
      <c r="F47" s="506"/>
      <c r="G47" s="506"/>
      <c r="H47" s="506"/>
      <c r="I47" s="506"/>
      <c r="J47" s="294">
        <f>J43-SUM(J45:J46)</f>
        <v>1240050</v>
      </c>
      <c r="K47" s="294">
        <f t="shared" ref="K47:M47" si="2">K43-SUM(K45:K46)</f>
        <v>993962</v>
      </c>
      <c r="L47" s="294">
        <f t="shared" si="2"/>
        <v>989446</v>
      </c>
      <c r="M47" s="294">
        <f t="shared" si="2"/>
        <v>1006189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s="296" customFormat="1" x14ac:dyDescent="0.25">
      <c r="A48" s="578" t="s">
        <v>85</v>
      </c>
      <c r="B48" s="543" t="s">
        <v>69</v>
      </c>
      <c r="C48" s="534" t="s">
        <v>439</v>
      </c>
      <c r="D48" s="534" t="s">
        <v>445</v>
      </c>
      <c r="E48" s="534" t="s">
        <v>446</v>
      </c>
      <c r="F48" s="528">
        <v>17</v>
      </c>
      <c r="G48" s="528">
        <v>20</v>
      </c>
      <c r="H48" s="601">
        <v>18</v>
      </c>
      <c r="I48" s="599">
        <v>19</v>
      </c>
      <c r="J48" s="525">
        <v>1023700</v>
      </c>
      <c r="K48" s="525">
        <v>3802950</v>
      </c>
      <c r="L48" s="525">
        <v>3353950</v>
      </c>
      <c r="M48" s="525">
        <v>3357950</v>
      </c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</row>
    <row r="49" spans="1:25" s="298" customFormat="1" ht="43.5" customHeight="1" thickBot="1" x14ac:dyDescent="0.3">
      <c r="A49" s="561"/>
      <c r="B49" s="544"/>
      <c r="C49" s="532"/>
      <c r="D49" s="532"/>
      <c r="E49" s="532"/>
      <c r="F49" s="527"/>
      <c r="G49" s="527"/>
      <c r="H49" s="607"/>
      <c r="I49" s="606"/>
      <c r="J49" s="524"/>
      <c r="K49" s="524"/>
      <c r="L49" s="524"/>
      <c r="M49" s="524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</row>
    <row r="50" spans="1:25" s="279" customFormat="1" x14ac:dyDescent="0.3">
      <c r="A50" s="210" t="s">
        <v>84</v>
      </c>
      <c r="B50" s="65" t="s">
        <v>793</v>
      </c>
      <c r="C50" s="64"/>
      <c r="D50" s="64"/>
      <c r="E50" s="64"/>
      <c r="F50" s="64"/>
      <c r="G50" s="64"/>
      <c r="H50" s="64"/>
      <c r="I50" s="64"/>
      <c r="J50" s="43">
        <v>679000</v>
      </c>
      <c r="K50" s="43">
        <v>673000</v>
      </c>
      <c r="L50" s="43">
        <v>676480</v>
      </c>
      <c r="M50" s="43">
        <v>679995</v>
      </c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</row>
    <row r="51" spans="1:25" ht="17.25" thickBot="1" x14ac:dyDescent="0.35">
      <c r="A51" s="103" t="s">
        <v>86</v>
      </c>
      <c r="B51" s="37" t="s">
        <v>377</v>
      </c>
      <c r="C51" s="38"/>
      <c r="D51" s="38"/>
      <c r="E51" s="38"/>
      <c r="F51" s="38"/>
      <c r="G51" s="38"/>
      <c r="H51" s="38"/>
      <c r="I51" s="38"/>
      <c r="J51" s="39">
        <f>J48-J50</f>
        <v>344700</v>
      </c>
      <c r="K51" s="39">
        <f t="shared" ref="K51:M51" si="3">K48-K50</f>
        <v>3129950</v>
      </c>
      <c r="L51" s="39">
        <f t="shared" si="3"/>
        <v>2677470</v>
      </c>
      <c r="M51" s="39">
        <f t="shared" si="3"/>
        <v>2677955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266" customFormat="1" ht="33.75" thickBot="1" x14ac:dyDescent="0.35">
      <c r="A52" s="549" t="s">
        <v>87</v>
      </c>
      <c r="B52" s="550" t="s">
        <v>88</v>
      </c>
      <c r="C52" s="260" t="s">
        <v>447</v>
      </c>
      <c r="D52" s="261" t="s">
        <v>449</v>
      </c>
      <c r="E52" s="261" t="s">
        <v>400</v>
      </c>
      <c r="F52" s="299">
        <v>27</v>
      </c>
      <c r="G52" s="299">
        <v>31</v>
      </c>
      <c r="H52" s="261">
        <v>28</v>
      </c>
      <c r="I52" s="300">
        <v>29</v>
      </c>
      <c r="J52" s="552">
        <v>34002064</v>
      </c>
      <c r="K52" s="552">
        <v>35341404</v>
      </c>
      <c r="L52" s="552">
        <v>39945791</v>
      </c>
      <c r="M52" s="552">
        <v>36430116</v>
      </c>
    </row>
    <row r="53" spans="1:25" s="266" customFormat="1" ht="33.75" thickBot="1" x14ac:dyDescent="0.35">
      <c r="A53" s="575"/>
      <c r="B53" s="576"/>
      <c r="C53" s="267" t="s">
        <v>448</v>
      </c>
      <c r="D53" s="268" t="s">
        <v>450</v>
      </c>
      <c r="E53" s="268" t="s">
        <v>451</v>
      </c>
      <c r="F53" s="262">
        <v>1.2</v>
      </c>
      <c r="G53" s="262">
        <v>1</v>
      </c>
      <c r="H53" s="263">
        <v>1.1000000000000001</v>
      </c>
      <c r="I53" s="264">
        <v>1.1000000000000001</v>
      </c>
      <c r="J53" s="577"/>
      <c r="K53" s="577"/>
      <c r="L53" s="577"/>
      <c r="M53" s="577"/>
    </row>
    <row r="54" spans="1:25" s="301" customFormat="1" x14ac:dyDescent="0.25">
      <c r="A54" s="567" t="s">
        <v>452</v>
      </c>
      <c r="B54" s="569" t="s">
        <v>89</v>
      </c>
      <c r="C54" s="571" t="s">
        <v>453</v>
      </c>
      <c r="D54" s="571" t="s">
        <v>454</v>
      </c>
      <c r="E54" s="571" t="s">
        <v>400</v>
      </c>
      <c r="F54" s="539">
        <v>8.9499999999999993</v>
      </c>
      <c r="G54" s="539">
        <v>10</v>
      </c>
      <c r="H54" s="610">
        <v>9</v>
      </c>
      <c r="I54" s="608">
        <v>9</v>
      </c>
      <c r="J54" s="537">
        <v>14962195</v>
      </c>
      <c r="K54" s="537">
        <v>15895304</v>
      </c>
      <c r="L54" s="537">
        <v>18834304</v>
      </c>
      <c r="M54" s="537">
        <v>15854304</v>
      </c>
    </row>
    <row r="55" spans="1:25" s="301" customFormat="1" ht="39.75" customHeight="1" thickBot="1" x14ac:dyDescent="0.3">
      <c r="A55" s="568"/>
      <c r="B55" s="570"/>
      <c r="C55" s="572"/>
      <c r="D55" s="572"/>
      <c r="E55" s="572"/>
      <c r="F55" s="540"/>
      <c r="G55" s="540"/>
      <c r="H55" s="611"/>
      <c r="I55" s="609"/>
      <c r="J55" s="538"/>
      <c r="K55" s="538"/>
      <c r="L55" s="538"/>
      <c r="M55" s="538"/>
    </row>
    <row r="56" spans="1:25" s="302" customFormat="1" ht="17.25" thickBot="1" x14ac:dyDescent="0.35">
      <c r="A56" s="87" t="s">
        <v>94</v>
      </c>
      <c r="B56" s="28" t="s">
        <v>326</v>
      </c>
      <c r="C56" s="29"/>
      <c r="D56" s="29"/>
      <c r="E56" s="29"/>
      <c r="F56" s="29"/>
      <c r="G56" s="29"/>
      <c r="H56" s="29"/>
      <c r="I56" s="29"/>
      <c r="J56" s="32">
        <v>12000</v>
      </c>
      <c r="K56" s="32">
        <v>12000</v>
      </c>
      <c r="L56" s="32">
        <v>12000</v>
      </c>
      <c r="M56" s="32">
        <v>12000</v>
      </c>
    </row>
    <row r="57" spans="1:25" s="303" customFormat="1" ht="17.25" thickBot="1" x14ac:dyDescent="0.35">
      <c r="A57" s="73" t="s">
        <v>95</v>
      </c>
      <c r="B57" s="31" t="s">
        <v>380</v>
      </c>
      <c r="C57" s="31"/>
      <c r="D57" s="31"/>
      <c r="E57" s="31"/>
      <c r="F57" s="31"/>
      <c r="G57" s="31"/>
      <c r="H57" s="31"/>
      <c r="I57" s="31"/>
      <c r="J57" s="32">
        <f>J54-SUM(J56,J58)</f>
        <v>14300195</v>
      </c>
      <c r="K57" s="32">
        <f t="shared" ref="K57:M57" si="4">K54-SUM(K56,K58)</f>
        <v>15383304</v>
      </c>
      <c r="L57" s="32">
        <f t="shared" si="4"/>
        <v>18612304</v>
      </c>
      <c r="M57" s="32">
        <f t="shared" si="4"/>
        <v>15672304</v>
      </c>
    </row>
    <row r="58" spans="1:25" s="304" customFormat="1" ht="17.25" thickBot="1" x14ac:dyDescent="0.35">
      <c r="A58" s="286" t="s">
        <v>96</v>
      </c>
      <c r="B58" s="31" t="s">
        <v>551</v>
      </c>
      <c r="C58" s="35"/>
      <c r="D58" s="35"/>
      <c r="E58" s="35"/>
      <c r="F58" s="35"/>
      <c r="G58" s="35"/>
      <c r="H58" s="35"/>
      <c r="I58" s="35"/>
      <c r="J58" s="294">
        <v>650000</v>
      </c>
      <c r="K58" s="294">
        <v>500000</v>
      </c>
      <c r="L58" s="294">
        <v>210000</v>
      </c>
      <c r="M58" s="294">
        <v>170000</v>
      </c>
    </row>
    <row r="59" spans="1:25" s="301" customFormat="1" x14ac:dyDescent="0.25">
      <c r="A59" s="541" t="s">
        <v>97</v>
      </c>
      <c r="B59" s="543" t="s">
        <v>90</v>
      </c>
      <c r="C59" s="534" t="s">
        <v>456</v>
      </c>
      <c r="D59" s="534" t="s">
        <v>455</v>
      </c>
      <c r="E59" s="534" t="s">
        <v>400</v>
      </c>
      <c r="F59" s="528">
        <v>0</v>
      </c>
      <c r="G59" s="528">
        <v>5</v>
      </c>
      <c r="H59" s="534">
        <v>2</v>
      </c>
      <c r="I59" s="533">
        <v>3</v>
      </c>
      <c r="J59" s="525">
        <v>5858769</v>
      </c>
      <c r="K59" s="525">
        <v>4542500</v>
      </c>
      <c r="L59" s="525">
        <v>4567500</v>
      </c>
      <c r="M59" s="525">
        <v>4593750</v>
      </c>
    </row>
    <row r="60" spans="1:25" s="303" customFormat="1" ht="17.25" thickBot="1" x14ac:dyDescent="0.35">
      <c r="A60" s="547"/>
      <c r="B60" s="548"/>
      <c r="C60" s="536"/>
      <c r="D60" s="536"/>
      <c r="E60" s="536"/>
      <c r="F60" s="522"/>
      <c r="G60" s="522"/>
      <c r="H60" s="536"/>
      <c r="I60" s="535"/>
      <c r="J60" s="524"/>
      <c r="K60" s="524"/>
      <c r="L60" s="524"/>
      <c r="M60" s="524"/>
    </row>
    <row r="61" spans="1:25" s="303" customFormat="1" ht="33.75" thickBot="1" x14ac:dyDescent="0.35">
      <c r="A61" s="73" t="s">
        <v>95</v>
      </c>
      <c r="B61" s="31" t="s">
        <v>857</v>
      </c>
      <c r="C61" s="31"/>
      <c r="D61" s="31"/>
      <c r="E61" s="31"/>
      <c r="F61" s="31"/>
      <c r="G61" s="31"/>
      <c r="H61" s="31"/>
      <c r="I61" s="31"/>
      <c r="J61" s="32">
        <f>J59</f>
        <v>5858769</v>
      </c>
      <c r="K61" s="32">
        <f t="shared" ref="K61:M61" si="5">K59</f>
        <v>4542500</v>
      </c>
      <c r="L61" s="32">
        <f t="shared" si="5"/>
        <v>4567500</v>
      </c>
      <c r="M61" s="32">
        <f t="shared" si="5"/>
        <v>4593750</v>
      </c>
    </row>
    <row r="62" spans="1:25" s="301" customFormat="1" x14ac:dyDescent="0.25">
      <c r="A62" s="541" t="s">
        <v>98</v>
      </c>
      <c r="B62" s="543" t="s">
        <v>91</v>
      </c>
      <c r="C62" s="534" t="s">
        <v>458</v>
      </c>
      <c r="D62" s="534" t="s">
        <v>457</v>
      </c>
      <c r="E62" s="534" t="s">
        <v>400</v>
      </c>
      <c r="F62" s="528">
        <v>10</v>
      </c>
      <c r="G62" s="528">
        <v>11</v>
      </c>
      <c r="H62" s="534">
        <v>10</v>
      </c>
      <c r="I62" s="533">
        <v>11</v>
      </c>
      <c r="J62" s="525">
        <v>189500</v>
      </c>
      <c r="K62" s="525">
        <v>856000</v>
      </c>
      <c r="L62" s="525">
        <v>2731000</v>
      </c>
      <c r="M62" s="525">
        <v>2257250</v>
      </c>
    </row>
    <row r="63" spans="1:25" s="301" customFormat="1" ht="15.75" customHeight="1" thickBot="1" x14ac:dyDescent="0.3">
      <c r="A63" s="547"/>
      <c r="B63" s="548"/>
      <c r="C63" s="536"/>
      <c r="D63" s="536"/>
      <c r="E63" s="536"/>
      <c r="F63" s="522"/>
      <c r="G63" s="522"/>
      <c r="H63" s="536"/>
      <c r="I63" s="535"/>
      <c r="J63" s="524"/>
      <c r="K63" s="524"/>
      <c r="L63" s="524"/>
      <c r="M63" s="524"/>
    </row>
    <row r="64" spans="1:25" ht="33" x14ac:dyDescent="0.3">
      <c r="A64" s="176" t="s">
        <v>99</v>
      </c>
      <c r="B64" s="29" t="s">
        <v>290</v>
      </c>
      <c r="C64" s="29"/>
      <c r="D64" s="29"/>
      <c r="E64" s="29"/>
      <c r="F64" s="29"/>
      <c r="G64" s="29"/>
      <c r="H64" s="29"/>
      <c r="I64" s="29"/>
      <c r="J64" s="43">
        <v>0</v>
      </c>
      <c r="K64" s="43">
        <v>150000</v>
      </c>
      <c r="L64" s="43">
        <f>L62-SUM(L65:L66)</f>
        <v>2196000</v>
      </c>
      <c r="M64" s="43">
        <f>M62-SUM(M65:M66)</f>
        <v>1722250</v>
      </c>
    </row>
    <row r="65" spans="1:13" s="279" customFormat="1" ht="25.5" customHeight="1" x14ac:dyDescent="0.3">
      <c r="A65" s="178" t="s">
        <v>100</v>
      </c>
      <c r="B65" s="31" t="s">
        <v>659</v>
      </c>
      <c r="C65" s="31"/>
      <c r="D65" s="31"/>
      <c r="E65" s="31"/>
      <c r="F65" s="31"/>
      <c r="G65" s="31"/>
      <c r="H65" s="31"/>
      <c r="I65" s="31"/>
      <c r="J65" s="32">
        <f>J62-J66</f>
        <v>109500</v>
      </c>
      <c r="K65" s="32">
        <f>K62-SUM(K64,K66)</f>
        <v>501000</v>
      </c>
      <c r="L65" s="32">
        <v>330000</v>
      </c>
      <c r="M65" s="32">
        <v>330000</v>
      </c>
    </row>
    <row r="66" spans="1:13" ht="42" customHeight="1" thickBot="1" x14ac:dyDescent="0.35">
      <c r="A66" s="389" t="s">
        <v>101</v>
      </c>
      <c r="B66" s="35" t="s">
        <v>660</v>
      </c>
      <c r="C66" s="35"/>
      <c r="D66" s="35"/>
      <c r="E66" s="35"/>
      <c r="F66" s="35"/>
      <c r="G66" s="35"/>
      <c r="H66" s="35"/>
      <c r="I66" s="35"/>
      <c r="J66" s="294">
        <v>80000</v>
      </c>
      <c r="K66" s="294">
        <v>205000</v>
      </c>
      <c r="L66" s="294">
        <v>205000</v>
      </c>
      <c r="M66" s="294">
        <v>205000</v>
      </c>
    </row>
    <row r="67" spans="1:13" s="301" customFormat="1" x14ac:dyDescent="0.25">
      <c r="A67" s="541" t="s">
        <v>102</v>
      </c>
      <c r="B67" s="543" t="s">
        <v>92</v>
      </c>
      <c r="C67" s="534" t="s">
        <v>459</v>
      </c>
      <c r="D67" s="534" t="s">
        <v>460</v>
      </c>
      <c r="E67" s="534" t="s">
        <v>400</v>
      </c>
      <c r="F67" s="528" t="s">
        <v>729</v>
      </c>
      <c r="G67" s="528">
        <v>25000</v>
      </c>
      <c r="H67" s="534">
        <v>26500</v>
      </c>
      <c r="I67" s="533">
        <v>26000</v>
      </c>
      <c r="J67" s="525">
        <v>33000</v>
      </c>
      <c r="K67" s="525">
        <v>647000</v>
      </c>
      <c r="L67" s="525">
        <v>662000</v>
      </c>
      <c r="M67" s="525">
        <v>677450</v>
      </c>
    </row>
    <row r="68" spans="1:13" s="301" customFormat="1" ht="15.75" customHeight="1" thickBot="1" x14ac:dyDescent="0.3">
      <c r="A68" s="542"/>
      <c r="B68" s="544"/>
      <c r="C68" s="532"/>
      <c r="D68" s="532"/>
      <c r="E68" s="532"/>
      <c r="F68" s="527"/>
      <c r="G68" s="527"/>
      <c r="H68" s="532"/>
      <c r="I68" s="530"/>
      <c r="J68" s="526"/>
      <c r="K68" s="526"/>
      <c r="L68" s="526"/>
      <c r="M68" s="526"/>
    </row>
    <row r="69" spans="1:13" s="279" customFormat="1" ht="17.25" thickBot="1" x14ac:dyDescent="0.35">
      <c r="A69" s="305" t="s">
        <v>103</v>
      </c>
      <c r="B69" s="76" t="s">
        <v>858</v>
      </c>
      <c r="C69" s="77"/>
      <c r="D69" s="77"/>
      <c r="E69" s="77"/>
      <c r="F69" s="77"/>
      <c r="G69" s="77"/>
      <c r="H69" s="77"/>
      <c r="I69" s="77"/>
      <c r="J69" s="306">
        <f>J67</f>
        <v>33000</v>
      </c>
      <c r="K69" s="306">
        <f t="shared" ref="K69:M69" si="6">K67</f>
        <v>647000</v>
      </c>
      <c r="L69" s="306">
        <f t="shared" si="6"/>
        <v>662000</v>
      </c>
      <c r="M69" s="306">
        <f t="shared" si="6"/>
        <v>677450</v>
      </c>
    </row>
    <row r="70" spans="1:13" s="301" customFormat="1" x14ac:dyDescent="0.25">
      <c r="A70" s="541" t="s">
        <v>104</v>
      </c>
      <c r="B70" s="543" t="s">
        <v>93</v>
      </c>
      <c r="C70" s="534" t="s">
        <v>462</v>
      </c>
      <c r="D70" s="534" t="s">
        <v>461</v>
      </c>
      <c r="E70" s="534" t="s">
        <v>400</v>
      </c>
      <c r="F70" s="528" t="s">
        <v>730</v>
      </c>
      <c r="G70" s="528">
        <v>3000</v>
      </c>
      <c r="H70" s="534">
        <v>3300</v>
      </c>
      <c r="I70" s="533">
        <v>3200</v>
      </c>
      <c r="J70" s="525">
        <v>12958600</v>
      </c>
      <c r="K70" s="525">
        <v>13400600</v>
      </c>
      <c r="L70" s="525">
        <v>13150987</v>
      </c>
      <c r="M70" s="525">
        <v>13047362</v>
      </c>
    </row>
    <row r="71" spans="1:13" s="301" customFormat="1" ht="15.75" customHeight="1" thickBot="1" x14ac:dyDescent="0.3">
      <c r="A71" s="542"/>
      <c r="B71" s="544"/>
      <c r="C71" s="532"/>
      <c r="D71" s="532"/>
      <c r="E71" s="532"/>
      <c r="F71" s="527"/>
      <c r="G71" s="527"/>
      <c r="H71" s="532"/>
      <c r="I71" s="530"/>
      <c r="J71" s="526"/>
      <c r="K71" s="526"/>
      <c r="L71" s="526"/>
      <c r="M71" s="526"/>
    </row>
    <row r="72" spans="1:13" ht="17.25" thickBot="1" x14ac:dyDescent="0.35">
      <c r="A72" s="87" t="s">
        <v>105</v>
      </c>
      <c r="B72" s="28" t="s">
        <v>281</v>
      </c>
      <c r="C72" s="29"/>
      <c r="D72" s="29"/>
      <c r="E72" s="29"/>
      <c r="F72" s="29"/>
      <c r="G72" s="29"/>
      <c r="H72" s="29"/>
      <c r="I72" s="29"/>
      <c r="J72" s="32">
        <v>724000</v>
      </c>
      <c r="K72" s="32">
        <v>897000</v>
      </c>
      <c r="L72" s="32">
        <v>923000</v>
      </c>
      <c r="M72" s="32">
        <v>888000</v>
      </c>
    </row>
    <row r="73" spans="1:13" ht="17.25" thickBot="1" x14ac:dyDescent="0.35">
      <c r="A73" s="73" t="s">
        <v>106</v>
      </c>
      <c r="B73" s="31" t="s">
        <v>538</v>
      </c>
      <c r="C73" s="31"/>
      <c r="D73" s="31"/>
      <c r="E73" s="31"/>
      <c r="F73" s="31"/>
      <c r="G73" s="31"/>
      <c r="H73" s="31"/>
      <c r="I73" s="31"/>
      <c r="J73" s="32">
        <v>160000</v>
      </c>
      <c r="K73" s="32">
        <v>186000</v>
      </c>
      <c r="L73" s="32">
        <v>187000</v>
      </c>
      <c r="M73" s="32">
        <v>162000</v>
      </c>
    </row>
    <row r="74" spans="1:13" ht="17.25" thickBot="1" x14ac:dyDescent="0.35">
      <c r="A74" s="73" t="s">
        <v>107</v>
      </c>
      <c r="B74" s="31" t="s">
        <v>298</v>
      </c>
      <c r="C74" s="31"/>
      <c r="D74" s="31"/>
      <c r="E74" s="31"/>
      <c r="F74" s="31"/>
      <c r="G74" s="31"/>
      <c r="H74" s="31"/>
      <c r="I74" s="31"/>
      <c r="J74" s="32">
        <v>746000</v>
      </c>
      <c r="K74" s="32">
        <v>784000</v>
      </c>
      <c r="L74" s="32">
        <v>813000</v>
      </c>
      <c r="M74" s="32">
        <v>813000</v>
      </c>
    </row>
    <row r="75" spans="1:13" ht="17.25" thickBot="1" x14ac:dyDescent="0.35">
      <c r="A75" s="78" t="s">
        <v>108</v>
      </c>
      <c r="B75" s="34" t="s">
        <v>305</v>
      </c>
      <c r="C75" s="35"/>
      <c r="D75" s="35"/>
      <c r="E75" s="35"/>
      <c r="F75" s="35"/>
      <c r="G75" s="35"/>
      <c r="H75" s="35"/>
      <c r="I75" s="35"/>
      <c r="J75" s="32">
        <v>19000</v>
      </c>
      <c r="K75" s="32">
        <v>59000</v>
      </c>
      <c r="L75" s="32">
        <v>59000</v>
      </c>
      <c r="M75" s="32">
        <v>59000</v>
      </c>
    </row>
    <row r="76" spans="1:13" ht="17.25" thickBot="1" x14ac:dyDescent="0.35">
      <c r="A76" s="73" t="s">
        <v>109</v>
      </c>
      <c r="B76" s="31" t="s">
        <v>311</v>
      </c>
      <c r="C76" s="31"/>
      <c r="D76" s="31"/>
      <c r="E76" s="31"/>
      <c r="F76" s="31"/>
      <c r="G76" s="31"/>
      <c r="H76" s="31"/>
      <c r="I76" s="31"/>
      <c r="J76" s="32">
        <v>705300</v>
      </c>
      <c r="K76" s="32">
        <v>759250</v>
      </c>
      <c r="L76" s="32">
        <v>779250</v>
      </c>
      <c r="M76" s="32">
        <v>782250</v>
      </c>
    </row>
    <row r="77" spans="1:13" ht="17.25" thickBot="1" x14ac:dyDescent="0.35">
      <c r="A77" s="73" t="s">
        <v>319</v>
      </c>
      <c r="B77" s="31" t="s">
        <v>318</v>
      </c>
      <c r="C77" s="31"/>
      <c r="D77" s="31"/>
      <c r="E77" s="31"/>
      <c r="F77" s="31"/>
      <c r="G77" s="31"/>
      <c r="H77" s="31"/>
      <c r="I77" s="31"/>
      <c r="J77" s="32">
        <v>199000</v>
      </c>
      <c r="K77" s="32">
        <v>205000</v>
      </c>
      <c r="L77" s="32">
        <v>200000</v>
      </c>
      <c r="M77" s="32">
        <v>200000</v>
      </c>
    </row>
    <row r="78" spans="1:13" ht="17.25" thickBot="1" x14ac:dyDescent="0.35">
      <c r="A78" s="92" t="s">
        <v>321</v>
      </c>
      <c r="B78" s="79" t="s">
        <v>320</v>
      </c>
      <c r="C78" s="38"/>
      <c r="D78" s="38"/>
      <c r="E78" s="38"/>
      <c r="F78" s="38"/>
      <c r="G78" s="38"/>
      <c r="H78" s="38"/>
      <c r="I78" s="38"/>
      <c r="J78" s="32">
        <v>209100</v>
      </c>
      <c r="K78" s="32">
        <v>69100</v>
      </c>
      <c r="L78" s="32">
        <v>69100</v>
      </c>
      <c r="M78" s="32">
        <v>69100</v>
      </c>
    </row>
    <row r="79" spans="1:13" ht="17.25" thickBot="1" x14ac:dyDescent="0.35">
      <c r="A79" s="92" t="s">
        <v>859</v>
      </c>
      <c r="B79" s="31" t="s">
        <v>861</v>
      </c>
      <c r="C79" s="35"/>
      <c r="D79" s="35"/>
      <c r="E79" s="35"/>
      <c r="F79" s="35"/>
      <c r="G79" s="35"/>
      <c r="H79" s="35"/>
      <c r="I79" s="35"/>
      <c r="J79" s="32">
        <f>J70-SUM(J72:J78)-5000000</f>
        <v>5196200</v>
      </c>
      <c r="K79" s="32">
        <f t="shared" ref="K79:M79" si="7">K70-SUM(K72:K78)-5000000</f>
        <v>5441250</v>
      </c>
      <c r="L79" s="32">
        <f t="shared" si="7"/>
        <v>5120637</v>
      </c>
      <c r="M79" s="32">
        <f t="shared" si="7"/>
        <v>5074012</v>
      </c>
    </row>
    <row r="80" spans="1:13" ht="17.25" thickBot="1" x14ac:dyDescent="0.35">
      <c r="A80" s="92" t="s">
        <v>860</v>
      </c>
      <c r="B80" s="31" t="s">
        <v>862</v>
      </c>
      <c r="C80" s="38"/>
      <c r="D80" s="38"/>
      <c r="E80" s="38"/>
      <c r="F80" s="38"/>
      <c r="G80" s="38"/>
      <c r="H80" s="38"/>
      <c r="I80" s="38"/>
      <c r="J80" s="32">
        <v>5000000</v>
      </c>
      <c r="K80" s="32">
        <v>5000001</v>
      </c>
      <c r="L80" s="32">
        <v>5000002</v>
      </c>
      <c r="M80" s="32">
        <v>5000003</v>
      </c>
    </row>
    <row r="81" spans="1:13" s="311" customFormat="1" ht="50.25" thickBot="1" x14ac:dyDescent="0.35">
      <c r="A81" s="566" t="s">
        <v>110</v>
      </c>
      <c r="B81" s="550" t="s">
        <v>111</v>
      </c>
      <c r="C81" s="307" t="s">
        <v>463</v>
      </c>
      <c r="D81" s="308" t="s">
        <v>465</v>
      </c>
      <c r="E81" s="308" t="s">
        <v>400</v>
      </c>
      <c r="F81" s="309">
        <v>25</v>
      </c>
      <c r="G81" s="309">
        <v>100</v>
      </c>
      <c r="H81" s="308">
        <v>40</v>
      </c>
      <c r="I81" s="310">
        <v>60</v>
      </c>
      <c r="J81" s="552">
        <v>53836034.43</v>
      </c>
      <c r="K81" s="552">
        <v>54556750</v>
      </c>
      <c r="L81" s="552">
        <v>51438450</v>
      </c>
      <c r="M81" s="552">
        <v>49381258</v>
      </c>
    </row>
    <row r="82" spans="1:13" s="314" customFormat="1" ht="50.25" thickBot="1" x14ac:dyDescent="0.35">
      <c r="A82" s="566"/>
      <c r="B82" s="550"/>
      <c r="C82" s="267" t="s">
        <v>464</v>
      </c>
      <c r="D82" s="268" t="s">
        <v>466</v>
      </c>
      <c r="E82" s="268" t="s">
        <v>467</v>
      </c>
      <c r="F82" s="312" t="s">
        <v>731</v>
      </c>
      <c r="G82" s="312" t="s">
        <v>732</v>
      </c>
      <c r="H82" s="268" t="s">
        <v>731</v>
      </c>
      <c r="I82" s="313" t="s">
        <v>732</v>
      </c>
      <c r="J82" s="552"/>
      <c r="K82" s="552"/>
      <c r="L82" s="552"/>
      <c r="M82" s="552"/>
    </row>
    <row r="83" spans="1:13" s="301" customFormat="1" x14ac:dyDescent="0.25">
      <c r="A83" s="541" t="s">
        <v>118</v>
      </c>
      <c r="B83" s="564" t="s">
        <v>112</v>
      </c>
      <c r="C83" s="534" t="s">
        <v>468</v>
      </c>
      <c r="D83" s="534" t="s">
        <v>469</v>
      </c>
      <c r="E83" s="534" t="s">
        <v>451</v>
      </c>
      <c r="F83" s="528">
        <v>77</v>
      </c>
      <c r="G83" s="528">
        <v>85</v>
      </c>
      <c r="H83" s="534">
        <v>80</v>
      </c>
      <c r="I83" s="533">
        <v>82</v>
      </c>
      <c r="J83" s="525">
        <v>36274687.759999998</v>
      </c>
      <c r="K83" s="525">
        <v>35200000</v>
      </c>
      <c r="L83" s="525">
        <v>35200000</v>
      </c>
      <c r="M83" s="525">
        <v>35200000</v>
      </c>
    </row>
    <row r="84" spans="1:13" s="301" customFormat="1" ht="33" customHeight="1" thickBot="1" x14ac:dyDescent="0.3">
      <c r="A84" s="547"/>
      <c r="B84" s="565"/>
      <c r="C84" s="536"/>
      <c r="D84" s="536"/>
      <c r="E84" s="536"/>
      <c r="F84" s="522"/>
      <c r="G84" s="522"/>
      <c r="H84" s="536"/>
      <c r="I84" s="535"/>
      <c r="J84" s="524"/>
      <c r="K84" s="524"/>
      <c r="L84" s="524"/>
      <c r="M84" s="524"/>
    </row>
    <row r="85" spans="1:13" ht="33.75" thickBot="1" x14ac:dyDescent="0.35">
      <c r="A85" s="315" t="s">
        <v>119</v>
      </c>
      <c r="B85" s="316" t="s">
        <v>863</v>
      </c>
      <c r="C85" s="317"/>
      <c r="D85" s="317"/>
      <c r="E85" s="317"/>
      <c r="F85" s="317"/>
      <c r="G85" s="317"/>
      <c r="H85" s="317"/>
      <c r="I85" s="317"/>
      <c r="J85" s="250">
        <f>J83</f>
        <v>36274687.759999998</v>
      </c>
      <c r="K85" s="250">
        <f t="shared" ref="K85:M85" si="8">K83</f>
        <v>35200000</v>
      </c>
      <c r="L85" s="250">
        <f t="shared" si="8"/>
        <v>35200000</v>
      </c>
      <c r="M85" s="250">
        <f t="shared" si="8"/>
        <v>35200000</v>
      </c>
    </row>
    <row r="86" spans="1:13" s="301" customFormat="1" x14ac:dyDescent="0.25">
      <c r="A86" s="563" t="s">
        <v>120</v>
      </c>
      <c r="B86" s="546" t="s">
        <v>113</v>
      </c>
      <c r="C86" s="531" t="s">
        <v>470</v>
      </c>
      <c r="D86" s="531" t="s">
        <v>471</v>
      </c>
      <c r="E86" s="531" t="s">
        <v>400</v>
      </c>
      <c r="F86" s="521">
        <v>359</v>
      </c>
      <c r="G86" s="521">
        <v>500</v>
      </c>
      <c r="H86" s="531">
        <v>400</v>
      </c>
      <c r="I86" s="529">
        <v>450</v>
      </c>
      <c r="J86" s="523">
        <v>391303.71</v>
      </c>
      <c r="K86" s="523">
        <v>600000</v>
      </c>
      <c r="L86" s="523">
        <v>600000</v>
      </c>
      <c r="M86" s="523">
        <v>600000</v>
      </c>
    </row>
    <row r="87" spans="1:13" s="301" customFormat="1" ht="57" customHeight="1" thickBot="1" x14ac:dyDescent="0.3">
      <c r="A87" s="547"/>
      <c r="B87" s="548"/>
      <c r="C87" s="536"/>
      <c r="D87" s="536"/>
      <c r="E87" s="536"/>
      <c r="F87" s="522"/>
      <c r="G87" s="522"/>
      <c r="H87" s="536"/>
      <c r="I87" s="535"/>
      <c r="J87" s="524"/>
      <c r="K87" s="524"/>
      <c r="L87" s="524"/>
      <c r="M87" s="524"/>
    </row>
    <row r="88" spans="1:13" ht="17.25" thickBot="1" x14ac:dyDescent="0.35">
      <c r="A88" s="315" t="s">
        <v>121</v>
      </c>
      <c r="B88" s="316" t="s">
        <v>379</v>
      </c>
      <c r="C88" s="317"/>
      <c r="D88" s="317"/>
      <c r="E88" s="317"/>
      <c r="F88" s="317"/>
      <c r="G88" s="317"/>
      <c r="H88" s="317"/>
      <c r="I88" s="317"/>
      <c r="J88" s="405">
        <f>J86</f>
        <v>391303.71</v>
      </c>
      <c r="K88" s="405">
        <f t="shared" ref="K88:M88" si="9">K86</f>
        <v>600000</v>
      </c>
      <c r="L88" s="405">
        <f t="shared" si="9"/>
        <v>600000</v>
      </c>
      <c r="M88" s="405">
        <f t="shared" si="9"/>
        <v>600000</v>
      </c>
    </row>
    <row r="89" spans="1:13" s="301" customFormat="1" x14ac:dyDescent="0.25">
      <c r="A89" s="560" t="s">
        <v>122</v>
      </c>
      <c r="B89" s="546" t="s">
        <v>114</v>
      </c>
      <c r="C89" s="531" t="s">
        <v>472</v>
      </c>
      <c r="D89" s="531" t="s">
        <v>473</v>
      </c>
      <c r="E89" s="531" t="s">
        <v>451</v>
      </c>
      <c r="F89" s="521">
        <v>12.34</v>
      </c>
      <c r="G89" s="521">
        <v>20</v>
      </c>
      <c r="H89" s="531">
        <v>14</v>
      </c>
      <c r="I89" s="529">
        <v>17</v>
      </c>
      <c r="J89" s="523">
        <v>3652100</v>
      </c>
      <c r="K89" s="523">
        <v>3995250</v>
      </c>
      <c r="L89" s="523">
        <v>3676250</v>
      </c>
      <c r="M89" s="523">
        <v>3734250</v>
      </c>
    </row>
    <row r="90" spans="1:13" s="301" customFormat="1" ht="15.75" customHeight="1" thickBot="1" x14ac:dyDescent="0.3">
      <c r="A90" s="562"/>
      <c r="B90" s="548"/>
      <c r="C90" s="536"/>
      <c r="D90" s="536"/>
      <c r="E90" s="536"/>
      <c r="F90" s="522"/>
      <c r="G90" s="522"/>
      <c r="H90" s="536"/>
      <c r="I90" s="535"/>
      <c r="J90" s="524"/>
      <c r="K90" s="524"/>
      <c r="L90" s="524"/>
      <c r="M90" s="524"/>
    </row>
    <row r="91" spans="1:13" ht="17.25" thickBot="1" x14ac:dyDescent="0.35">
      <c r="A91" s="315" t="s">
        <v>123</v>
      </c>
      <c r="B91" s="316" t="s">
        <v>284</v>
      </c>
      <c r="C91" s="317"/>
      <c r="D91" s="317"/>
      <c r="E91" s="317"/>
      <c r="F91" s="317"/>
      <c r="G91" s="317"/>
      <c r="H91" s="317"/>
      <c r="I91" s="317"/>
      <c r="J91" s="32">
        <f>J89</f>
        <v>3652100</v>
      </c>
      <c r="K91" s="32">
        <f t="shared" ref="K91:M91" si="10">K89</f>
        <v>3995250</v>
      </c>
      <c r="L91" s="32">
        <f t="shared" si="10"/>
        <v>3676250</v>
      </c>
      <c r="M91" s="32">
        <f t="shared" si="10"/>
        <v>3734250</v>
      </c>
    </row>
    <row r="92" spans="1:13" s="301" customFormat="1" x14ac:dyDescent="0.25">
      <c r="A92" s="560" t="s">
        <v>124</v>
      </c>
      <c r="B92" s="546" t="s">
        <v>115</v>
      </c>
      <c r="C92" s="531" t="s">
        <v>475</v>
      </c>
      <c r="D92" s="531" t="s">
        <v>474</v>
      </c>
      <c r="E92" s="531" t="s">
        <v>400</v>
      </c>
      <c r="F92" s="521">
        <v>2</v>
      </c>
      <c r="G92" s="521">
        <v>4</v>
      </c>
      <c r="H92" s="531">
        <v>3</v>
      </c>
      <c r="I92" s="529">
        <v>3</v>
      </c>
      <c r="J92" s="523">
        <v>5792100</v>
      </c>
      <c r="K92" s="523">
        <v>7583500</v>
      </c>
      <c r="L92" s="523">
        <v>7161800</v>
      </c>
      <c r="M92" s="523">
        <v>7045800</v>
      </c>
    </row>
    <row r="93" spans="1:13" s="301" customFormat="1" ht="53.25" customHeight="1" thickBot="1" x14ac:dyDescent="0.3">
      <c r="A93" s="562"/>
      <c r="B93" s="548"/>
      <c r="C93" s="536"/>
      <c r="D93" s="536"/>
      <c r="E93" s="536"/>
      <c r="F93" s="522"/>
      <c r="G93" s="522"/>
      <c r="H93" s="536"/>
      <c r="I93" s="535"/>
      <c r="J93" s="524"/>
      <c r="K93" s="524"/>
      <c r="L93" s="524"/>
      <c r="M93" s="524"/>
    </row>
    <row r="94" spans="1:13" x14ac:dyDescent="0.3">
      <c r="A94" s="87" t="s">
        <v>125</v>
      </c>
      <c r="B94" s="28" t="s">
        <v>287</v>
      </c>
      <c r="C94" s="29"/>
      <c r="D94" s="29"/>
      <c r="E94" s="29"/>
      <c r="F94" s="29"/>
      <c r="G94" s="29"/>
      <c r="H94" s="29"/>
      <c r="I94" s="29"/>
      <c r="J94" s="43">
        <v>388000</v>
      </c>
      <c r="K94" s="43">
        <v>388000</v>
      </c>
      <c r="L94" s="43">
        <v>360000</v>
      </c>
      <c r="M94" s="43">
        <v>360000</v>
      </c>
    </row>
    <row r="95" spans="1:13" s="279" customFormat="1" x14ac:dyDescent="0.3">
      <c r="A95" s="318" t="s">
        <v>126</v>
      </c>
      <c r="B95" s="319" t="s">
        <v>288</v>
      </c>
      <c r="C95" s="31"/>
      <c r="D95" s="31"/>
      <c r="E95" s="31"/>
      <c r="F95" s="31"/>
      <c r="G95" s="31"/>
      <c r="H95" s="31"/>
      <c r="I95" s="31"/>
      <c r="J95" s="32">
        <f t="shared" ref="J95:L95" si="11">J92-SUM(J94,J96:J103)</f>
        <v>4686100</v>
      </c>
      <c r="K95" s="32">
        <f t="shared" si="11"/>
        <v>6188500</v>
      </c>
      <c r="L95" s="32">
        <f t="shared" si="11"/>
        <v>5799800</v>
      </c>
      <c r="M95" s="32">
        <f>M92-SUM(M94,M96:M103)</f>
        <v>5753800</v>
      </c>
    </row>
    <row r="96" spans="1:13" x14ac:dyDescent="0.3">
      <c r="A96" s="78" t="s">
        <v>127</v>
      </c>
      <c r="B96" s="34" t="s">
        <v>324</v>
      </c>
      <c r="C96" s="35"/>
      <c r="D96" s="35"/>
      <c r="E96" s="35"/>
      <c r="F96" s="35"/>
      <c r="G96" s="35"/>
      <c r="H96" s="35"/>
      <c r="I96" s="35"/>
      <c r="J96" s="113">
        <v>0</v>
      </c>
      <c r="K96" s="113">
        <v>75000</v>
      </c>
      <c r="L96" s="113">
        <v>0</v>
      </c>
      <c r="M96" s="113">
        <v>0</v>
      </c>
    </row>
    <row r="97" spans="1:14" s="279" customFormat="1" x14ac:dyDescent="0.3">
      <c r="A97" s="318" t="s">
        <v>128</v>
      </c>
      <c r="B97" s="319" t="s">
        <v>325</v>
      </c>
      <c r="C97" s="31"/>
      <c r="D97" s="31"/>
      <c r="E97" s="31"/>
      <c r="F97" s="31"/>
      <c r="G97" s="31"/>
      <c r="H97" s="31"/>
      <c r="I97" s="31"/>
      <c r="J97" s="32">
        <v>70000</v>
      </c>
      <c r="K97" s="32">
        <v>90000</v>
      </c>
      <c r="L97" s="32">
        <v>70000</v>
      </c>
      <c r="M97" s="32">
        <v>70000</v>
      </c>
    </row>
    <row r="98" spans="1:14" x14ac:dyDescent="0.3">
      <c r="A98" s="78" t="s">
        <v>129</v>
      </c>
      <c r="B98" s="34" t="s">
        <v>342</v>
      </c>
      <c r="C98" s="35"/>
      <c r="D98" s="35"/>
      <c r="E98" s="35"/>
      <c r="F98" s="35"/>
      <c r="G98" s="35"/>
      <c r="H98" s="35"/>
      <c r="I98" s="35"/>
      <c r="J98" s="32">
        <v>208000</v>
      </c>
      <c r="K98" s="32">
        <v>300000</v>
      </c>
      <c r="L98" s="32">
        <v>300000</v>
      </c>
      <c r="M98" s="32">
        <v>230000</v>
      </c>
    </row>
    <row r="99" spans="1:14" s="279" customFormat="1" x14ac:dyDescent="0.3">
      <c r="A99" s="211" t="s">
        <v>567</v>
      </c>
      <c r="B99" s="57" t="s">
        <v>566</v>
      </c>
      <c r="C99" s="31"/>
      <c r="D99" s="31"/>
      <c r="E99" s="31"/>
      <c r="F99" s="31"/>
      <c r="G99" s="31"/>
      <c r="H99" s="31"/>
      <c r="I99" s="31"/>
      <c r="J99" s="32">
        <v>20000</v>
      </c>
      <c r="K99" s="32">
        <v>30000</v>
      </c>
      <c r="L99" s="32">
        <v>20000</v>
      </c>
      <c r="M99" s="32">
        <v>20000</v>
      </c>
    </row>
    <row r="100" spans="1:14" x14ac:dyDescent="0.3">
      <c r="A100" s="290" t="s">
        <v>632</v>
      </c>
      <c r="B100" s="91" t="s">
        <v>633</v>
      </c>
      <c r="C100" s="35"/>
      <c r="D100" s="35"/>
      <c r="E100" s="35"/>
      <c r="F100" s="35"/>
      <c r="G100" s="35"/>
      <c r="H100" s="35"/>
      <c r="I100" s="35"/>
      <c r="J100" s="406">
        <v>0</v>
      </c>
      <c r="K100" s="406">
        <v>60000</v>
      </c>
      <c r="L100" s="406">
        <v>60000</v>
      </c>
      <c r="M100" s="406">
        <v>60000</v>
      </c>
    </row>
    <row r="101" spans="1:14" s="279" customFormat="1" x14ac:dyDescent="0.3">
      <c r="A101" s="320" t="s">
        <v>637</v>
      </c>
      <c r="B101" s="57" t="s">
        <v>638</v>
      </c>
      <c r="C101" s="31"/>
      <c r="D101" s="31"/>
      <c r="E101" s="31"/>
      <c r="F101" s="31"/>
      <c r="G101" s="31"/>
      <c r="H101" s="31"/>
      <c r="I101" s="31"/>
      <c r="J101" s="32">
        <v>35000</v>
      </c>
      <c r="K101" s="32">
        <v>35000</v>
      </c>
      <c r="L101" s="32">
        <v>35000</v>
      </c>
      <c r="M101" s="32">
        <v>35000</v>
      </c>
    </row>
    <row r="102" spans="1:14" ht="17.25" thickBot="1" x14ac:dyDescent="0.35">
      <c r="A102" s="381" t="s">
        <v>657</v>
      </c>
      <c r="B102" s="79" t="s">
        <v>658</v>
      </c>
      <c r="C102" s="38"/>
      <c r="D102" s="38"/>
      <c r="E102" s="38"/>
      <c r="F102" s="38"/>
      <c r="G102" s="38"/>
      <c r="H102" s="38"/>
      <c r="I102" s="38"/>
      <c r="J102" s="39">
        <v>185000</v>
      </c>
      <c r="K102" s="39">
        <v>217000</v>
      </c>
      <c r="L102" s="39">
        <v>217000</v>
      </c>
      <c r="M102" s="39">
        <v>217000</v>
      </c>
    </row>
    <row r="103" spans="1:14" ht="17.25" thickBot="1" x14ac:dyDescent="0.35">
      <c r="A103" s="381" t="s">
        <v>895</v>
      </c>
      <c r="B103" s="79" t="s">
        <v>896</v>
      </c>
      <c r="C103" s="38"/>
      <c r="D103" s="38"/>
      <c r="E103" s="38"/>
      <c r="F103" s="38"/>
      <c r="G103" s="38"/>
      <c r="H103" s="38"/>
      <c r="I103" s="38"/>
      <c r="J103" s="39">
        <v>200000</v>
      </c>
      <c r="K103" s="39">
        <v>200000</v>
      </c>
      <c r="L103" s="39">
        <v>300000</v>
      </c>
      <c r="M103" s="39">
        <v>300000</v>
      </c>
    </row>
    <row r="104" spans="1:14" s="301" customFormat="1" x14ac:dyDescent="0.25">
      <c r="A104" s="560" t="s">
        <v>130</v>
      </c>
      <c r="B104" s="546" t="s">
        <v>116</v>
      </c>
      <c r="C104" s="531" t="s">
        <v>476</v>
      </c>
      <c r="D104" s="531" t="s">
        <v>477</v>
      </c>
      <c r="E104" s="531" t="s">
        <v>400</v>
      </c>
      <c r="F104" s="521">
        <v>3</v>
      </c>
      <c r="G104" s="521">
        <v>7</v>
      </c>
      <c r="H104" s="531">
        <v>5</v>
      </c>
      <c r="I104" s="529">
        <v>6</v>
      </c>
      <c r="J104" s="523">
        <v>7370842.96</v>
      </c>
      <c r="K104" s="523">
        <v>5763000</v>
      </c>
      <c r="L104" s="523">
        <v>3600400</v>
      </c>
      <c r="M104" s="523">
        <v>1451208</v>
      </c>
    </row>
    <row r="105" spans="1:14" s="301" customFormat="1" ht="45.75" customHeight="1" thickBot="1" x14ac:dyDescent="0.3">
      <c r="A105" s="562"/>
      <c r="B105" s="548"/>
      <c r="C105" s="536"/>
      <c r="D105" s="536"/>
      <c r="E105" s="536"/>
      <c r="F105" s="522"/>
      <c r="G105" s="522"/>
      <c r="H105" s="536"/>
      <c r="I105" s="535"/>
      <c r="J105" s="524"/>
      <c r="K105" s="524"/>
      <c r="L105" s="524"/>
      <c r="M105" s="524"/>
    </row>
    <row r="106" spans="1:14" ht="17.25" thickBot="1" x14ac:dyDescent="0.35">
      <c r="A106" s="73" t="s">
        <v>131</v>
      </c>
      <c r="B106" s="64" t="s">
        <v>307</v>
      </c>
      <c r="C106" s="64"/>
      <c r="D106" s="64"/>
      <c r="E106" s="64"/>
      <c r="F106" s="64"/>
      <c r="G106" s="64"/>
      <c r="H106" s="64"/>
      <c r="I106" s="64"/>
      <c r="J106" s="43">
        <v>203500</v>
      </c>
      <c r="K106" s="43">
        <v>193500</v>
      </c>
      <c r="L106" s="43">
        <v>265500</v>
      </c>
      <c r="M106" s="43">
        <v>0</v>
      </c>
    </row>
    <row r="107" spans="1:14" ht="17.25" thickBot="1" x14ac:dyDescent="0.35">
      <c r="A107" s="78" t="s">
        <v>132</v>
      </c>
      <c r="B107" s="34" t="s">
        <v>357</v>
      </c>
      <c r="C107" s="35"/>
      <c r="D107" s="35"/>
      <c r="E107" s="35"/>
      <c r="F107" s="35"/>
      <c r="G107" s="35"/>
      <c r="H107" s="35"/>
      <c r="I107" s="35"/>
      <c r="J107" s="32">
        <f>J104-3000000</f>
        <v>4370842.96</v>
      </c>
      <c r="K107" s="32">
        <f t="shared" ref="K107" si="12">K104-3000000</f>
        <v>2763000</v>
      </c>
      <c r="L107" s="32">
        <f>L104-1000000</f>
        <v>2600400</v>
      </c>
      <c r="M107" s="32">
        <f>M104-1000000</f>
        <v>451208</v>
      </c>
    </row>
    <row r="108" spans="1:14" s="324" customFormat="1" ht="17.25" thickBot="1" x14ac:dyDescent="0.35">
      <c r="A108" s="73" t="s">
        <v>133</v>
      </c>
      <c r="B108" s="321" t="s">
        <v>358</v>
      </c>
      <c r="C108" s="322"/>
      <c r="D108" s="322"/>
      <c r="E108" s="322"/>
      <c r="F108" s="322"/>
      <c r="G108" s="322"/>
      <c r="H108" s="322"/>
      <c r="I108" s="95"/>
      <c r="J108" s="39">
        <f>J104-SUM(J106,J107)</f>
        <v>2796500</v>
      </c>
      <c r="K108" s="39">
        <f t="shared" ref="K108:M108" si="13">K104-SUM(K106,K107)</f>
        <v>2806500</v>
      </c>
      <c r="L108" s="39">
        <f t="shared" si="13"/>
        <v>734500</v>
      </c>
      <c r="M108" s="39">
        <f t="shared" si="13"/>
        <v>1000000</v>
      </c>
      <c r="N108" s="323"/>
    </row>
    <row r="109" spans="1:14" s="301" customFormat="1" x14ac:dyDescent="0.25">
      <c r="A109" s="560" t="s">
        <v>134</v>
      </c>
      <c r="B109" s="546" t="s">
        <v>117</v>
      </c>
      <c r="C109" s="531" t="s">
        <v>479</v>
      </c>
      <c r="D109" s="531" t="s">
        <v>478</v>
      </c>
      <c r="E109" s="531" t="s">
        <v>400</v>
      </c>
      <c r="F109" s="521">
        <v>45</v>
      </c>
      <c r="G109" s="521">
        <v>150</v>
      </c>
      <c r="H109" s="531">
        <v>90</v>
      </c>
      <c r="I109" s="529">
        <v>100</v>
      </c>
      <c r="J109" s="523">
        <v>355000</v>
      </c>
      <c r="K109" s="523">
        <v>1415000</v>
      </c>
      <c r="L109" s="523">
        <v>1200000</v>
      </c>
      <c r="M109" s="523">
        <v>1350000</v>
      </c>
    </row>
    <row r="110" spans="1:14" s="301" customFormat="1" ht="15.75" customHeight="1" thickBot="1" x14ac:dyDescent="0.3">
      <c r="A110" s="561"/>
      <c r="B110" s="544"/>
      <c r="C110" s="532"/>
      <c r="D110" s="532"/>
      <c r="E110" s="532"/>
      <c r="F110" s="527"/>
      <c r="G110" s="527"/>
      <c r="H110" s="532"/>
      <c r="I110" s="530"/>
      <c r="J110" s="526"/>
      <c r="K110" s="526"/>
      <c r="L110" s="526"/>
      <c r="M110" s="526"/>
    </row>
    <row r="111" spans="1:14" s="324" customFormat="1" ht="17.25" thickBot="1" x14ac:dyDescent="0.35">
      <c r="A111" s="73" t="s">
        <v>864</v>
      </c>
      <c r="B111" s="321" t="s">
        <v>865</v>
      </c>
      <c r="C111" s="322"/>
      <c r="D111" s="322"/>
      <c r="E111" s="322"/>
      <c r="F111" s="322"/>
      <c r="G111" s="322"/>
      <c r="H111" s="322"/>
      <c r="I111" s="95"/>
      <c r="J111" s="39">
        <f>J109</f>
        <v>355000</v>
      </c>
      <c r="K111" s="39">
        <f t="shared" ref="K111:M111" si="14">K109</f>
        <v>1415000</v>
      </c>
      <c r="L111" s="39">
        <f t="shared" si="14"/>
        <v>1200000</v>
      </c>
      <c r="M111" s="39">
        <f t="shared" si="14"/>
        <v>1350000</v>
      </c>
      <c r="N111" s="323"/>
    </row>
    <row r="112" spans="1:14" s="266" customFormat="1" ht="50.25" thickBot="1" x14ac:dyDescent="0.35">
      <c r="A112" s="549" t="s">
        <v>138</v>
      </c>
      <c r="B112" s="550" t="s">
        <v>135</v>
      </c>
      <c r="C112" s="260" t="s">
        <v>480</v>
      </c>
      <c r="D112" s="261" t="s">
        <v>482</v>
      </c>
      <c r="E112" s="261" t="s">
        <v>400</v>
      </c>
      <c r="F112" s="299">
        <v>84</v>
      </c>
      <c r="G112" s="299">
        <v>120</v>
      </c>
      <c r="H112" s="261">
        <v>900</v>
      </c>
      <c r="I112" s="300">
        <v>100</v>
      </c>
      <c r="J112" s="552">
        <v>15103832.5</v>
      </c>
      <c r="K112" s="552">
        <v>13604352</v>
      </c>
      <c r="L112" s="552">
        <v>12000299</v>
      </c>
      <c r="M112" s="552">
        <v>30966633</v>
      </c>
    </row>
    <row r="113" spans="1:13" s="266" customFormat="1" ht="83.25" thickBot="1" x14ac:dyDescent="0.35">
      <c r="A113" s="549"/>
      <c r="B113" s="550"/>
      <c r="C113" s="267" t="s">
        <v>481</v>
      </c>
      <c r="D113" s="268" t="s">
        <v>483</v>
      </c>
      <c r="E113" s="268" t="s">
        <v>484</v>
      </c>
      <c r="F113" s="269" t="s">
        <v>732</v>
      </c>
      <c r="G113" s="269" t="s">
        <v>732</v>
      </c>
      <c r="H113" s="270" t="s">
        <v>732</v>
      </c>
      <c r="I113" s="271" t="s">
        <v>732</v>
      </c>
      <c r="J113" s="552"/>
      <c r="K113" s="552"/>
      <c r="L113" s="552"/>
      <c r="M113" s="552"/>
    </row>
    <row r="114" spans="1:13" s="301" customFormat="1" x14ac:dyDescent="0.25">
      <c r="A114" s="541" t="s">
        <v>139</v>
      </c>
      <c r="B114" s="543" t="s">
        <v>136</v>
      </c>
      <c r="C114" s="534" t="s">
        <v>485</v>
      </c>
      <c r="D114" s="534" t="s">
        <v>486</v>
      </c>
      <c r="E114" s="534" t="s">
        <v>400</v>
      </c>
      <c r="F114" s="528">
        <v>1353.8</v>
      </c>
      <c r="G114" s="528" t="s">
        <v>733</v>
      </c>
      <c r="H114" s="534">
        <v>1400</v>
      </c>
      <c r="I114" s="533">
        <v>1600</v>
      </c>
      <c r="J114" s="525">
        <v>4897032</v>
      </c>
      <c r="K114" s="525">
        <v>1497800</v>
      </c>
      <c r="L114" s="525">
        <v>455800</v>
      </c>
      <c r="M114" s="525">
        <v>455800</v>
      </c>
    </row>
    <row r="115" spans="1:13" s="301" customFormat="1" ht="64.5" customHeight="1" thickBot="1" x14ac:dyDescent="0.3">
      <c r="A115" s="547"/>
      <c r="B115" s="548"/>
      <c r="C115" s="536"/>
      <c r="D115" s="536"/>
      <c r="E115" s="536"/>
      <c r="F115" s="522"/>
      <c r="G115" s="522"/>
      <c r="H115" s="536"/>
      <c r="I115" s="535"/>
      <c r="J115" s="524"/>
      <c r="K115" s="524"/>
      <c r="L115" s="524"/>
      <c r="M115" s="524"/>
    </row>
    <row r="116" spans="1:13" s="353" customFormat="1" ht="17.25" thickBot="1" x14ac:dyDescent="0.35">
      <c r="A116" s="333" t="s">
        <v>140</v>
      </c>
      <c r="B116" s="334" t="s">
        <v>304</v>
      </c>
      <c r="C116" s="64"/>
      <c r="D116" s="64"/>
      <c r="E116" s="64"/>
      <c r="F116" s="64"/>
      <c r="G116" s="64"/>
      <c r="H116" s="64"/>
      <c r="I116" s="64"/>
      <c r="J116" s="43">
        <v>50000</v>
      </c>
      <c r="K116" s="43">
        <v>50000</v>
      </c>
      <c r="L116" s="43">
        <v>100000</v>
      </c>
      <c r="M116" s="43">
        <v>50000</v>
      </c>
    </row>
    <row r="117" spans="1:13" ht="17.25" thickBot="1" x14ac:dyDescent="0.35">
      <c r="A117" s="103" t="s">
        <v>147</v>
      </c>
      <c r="B117" s="37" t="s">
        <v>631</v>
      </c>
      <c r="C117" s="38"/>
      <c r="D117" s="38"/>
      <c r="E117" s="38"/>
      <c r="F117" s="38"/>
      <c r="G117" s="38"/>
      <c r="H117" s="38"/>
      <c r="I117" s="38"/>
      <c r="J117" s="43">
        <v>40000</v>
      </c>
      <c r="K117" s="43">
        <v>15000</v>
      </c>
      <c r="L117" s="43">
        <v>50000</v>
      </c>
      <c r="M117" s="43">
        <v>50000</v>
      </c>
    </row>
    <row r="118" spans="1:13" ht="17.25" thickBot="1" x14ac:dyDescent="0.35">
      <c r="A118" s="103" t="s">
        <v>866</v>
      </c>
      <c r="B118" s="37" t="s">
        <v>867</v>
      </c>
      <c r="C118" s="38"/>
      <c r="D118" s="38"/>
      <c r="E118" s="38"/>
      <c r="F118" s="38"/>
      <c r="G118" s="38"/>
      <c r="H118" s="38"/>
      <c r="I118" s="38"/>
      <c r="J118" s="43">
        <f>J114-SUM(J116:J117)</f>
        <v>4807032</v>
      </c>
      <c r="K118" s="43">
        <f t="shared" ref="K118:M118" si="15">K114-SUM(K116:K117)</f>
        <v>1432800</v>
      </c>
      <c r="L118" s="43">
        <f t="shared" si="15"/>
        <v>305800</v>
      </c>
      <c r="M118" s="43">
        <f t="shared" si="15"/>
        <v>355800</v>
      </c>
    </row>
    <row r="119" spans="1:13" s="301" customFormat="1" ht="49.5" x14ac:dyDescent="0.25">
      <c r="A119" s="545" t="s">
        <v>148</v>
      </c>
      <c r="B119" s="546" t="s">
        <v>787</v>
      </c>
      <c r="C119" s="325" t="s">
        <v>734</v>
      </c>
      <c r="D119" s="186" t="s">
        <v>487</v>
      </c>
      <c r="E119" s="325" t="s">
        <v>400</v>
      </c>
      <c r="F119" s="326">
        <v>3</v>
      </c>
      <c r="G119" s="326">
        <v>21</v>
      </c>
      <c r="H119" s="325">
        <v>10</v>
      </c>
      <c r="I119" s="327">
        <v>15</v>
      </c>
      <c r="J119" s="525">
        <v>5464800</v>
      </c>
      <c r="K119" s="525">
        <v>5055852</v>
      </c>
      <c r="L119" s="525">
        <v>4896939</v>
      </c>
      <c r="M119" s="525">
        <v>25716833</v>
      </c>
    </row>
    <row r="120" spans="1:13" s="301" customFormat="1" ht="66.75" thickBot="1" x14ac:dyDescent="0.35">
      <c r="A120" s="547"/>
      <c r="B120" s="548"/>
      <c r="C120" s="328" t="s">
        <v>735</v>
      </c>
      <c r="D120" s="329" t="s">
        <v>736</v>
      </c>
      <c r="E120" s="330" t="s">
        <v>400</v>
      </c>
      <c r="F120" s="331">
        <v>0</v>
      </c>
      <c r="G120" s="331">
        <v>50</v>
      </c>
      <c r="H120" s="330">
        <v>20</v>
      </c>
      <c r="I120" s="332">
        <v>30</v>
      </c>
      <c r="J120" s="526"/>
      <c r="K120" s="526"/>
      <c r="L120" s="526"/>
      <c r="M120" s="526"/>
    </row>
    <row r="121" spans="1:13" ht="17.25" thickBot="1" x14ac:dyDescent="0.35">
      <c r="A121" s="87" t="s">
        <v>149</v>
      </c>
      <c r="B121" s="28" t="s">
        <v>270</v>
      </c>
      <c r="C121" s="29"/>
      <c r="D121" s="29"/>
      <c r="E121" s="29"/>
      <c r="F121" s="29"/>
      <c r="G121" s="29"/>
      <c r="H121" s="29"/>
      <c r="I121" s="29"/>
      <c r="J121" s="43">
        <f>J119-SUM(J122:J123)</f>
        <v>5300800</v>
      </c>
      <c r="K121" s="43">
        <f t="shared" ref="K121:M121" si="16">K119-SUM(K122:K123)</f>
        <v>4897332</v>
      </c>
      <c r="L121" s="43">
        <f t="shared" si="16"/>
        <v>4758809</v>
      </c>
      <c r="M121" s="43">
        <f t="shared" si="16"/>
        <v>25563683</v>
      </c>
    </row>
    <row r="122" spans="1:13" ht="17.25" thickBot="1" x14ac:dyDescent="0.35">
      <c r="A122" s="73" t="s">
        <v>150</v>
      </c>
      <c r="B122" s="31" t="s">
        <v>272</v>
      </c>
      <c r="C122" s="31"/>
      <c r="D122" s="31"/>
      <c r="E122" s="31"/>
      <c r="F122" s="31"/>
      <c r="G122" s="31"/>
      <c r="H122" s="31"/>
      <c r="I122" s="31"/>
      <c r="J122" s="32">
        <v>72000</v>
      </c>
      <c r="K122" s="32">
        <v>71000</v>
      </c>
      <c r="L122" s="32">
        <v>56000</v>
      </c>
      <c r="M122" s="32">
        <v>68000</v>
      </c>
    </row>
    <row r="123" spans="1:13" ht="17.25" thickBot="1" x14ac:dyDescent="0.35">
      <c r="A123" s="103" t="s">
        <v>151</v>
      </c>
      <c r="B123" s="37" t="s">
        <v>294</v>
      </c>
      <c r="C123" s="38"/>
      <c r="D123" s="38"/>
      <c r="E123" s="38"/>
      <c r="F123" s="38"/>
      <c r="G123" s="38"/>
      <c r="H123" s="38"/>
      <c r="I123" s="38"/>
      <c r="J123" s="32">
        <v>92000</v>
      </c>
      <c r="K123" s="32">
        <v>87520</v>
      </c>
      <c r="L123" s="32">
        <v>82130</v>
      </c>
      <c r="M123" s="32">
        <v>85150</v>
      </c>
    </row>
    <row r="124" spans="1:13" s="301" customFormat="1" x14ac:dyDescent="0.25">
      <c r="A124" s="545" t="s">
        <v>152</v>
      </c>
      <c r="B124" s="546" t="s">
        <v>137</v>
      </c>
      <c r="C124" s="531" t="s">
        <v>737</v>
      </c>
      <c r="D124" s="531" t="s">
        <v>738</v>
      </c>
      <c r="E124" s="531" t="s">
        <v>400</v>
      </c>
      <c r="F124" s="521">
        <v>182</v>
      </c>
      <c r="G124" s="521">
        <v>200</v>
      </c>
      <c r="H124" s="531">
        <v>190</v>
      </c>
      <c r="I124" s="529">
        <v>195</v>
      </c>
      <c r="J124" s="523">
        <v>4742000</v>
      </c>
      <c r="K124" s="523">
        <v>7050700</v>
      </c>
      <c r="L124" s="523">
        <v>6657560</v>
      </c>
      <c r="M124" s="523">
        <v>4804000</v>
      </c>
    </row>
    <row r="125" spans="1:13" s="301" customFormat="1" ht="15.75" customHeight="1" thickBot="1" x14ac:dyDescent="0.3">
      <c r="A125" s="547"/>
      <c r="B125" s="548"/>
      <c r="C125" s="536"/>
      <c r="D125" s="559"/>
      <c r="E125" s="536"/>
      <c r="F125" s="522"/>
      <c r="G125" s="522"/>
      <c r="H125" s="536"/>
      <c r="I125" s="535"/>
      <c r="J125" s="524"/>
      <c r="K125" s="524"/>
      <c r="L125" s="524"/>
      <c r="M125" s="524"/>
    </row>
    <row r="126" spans="1:13" x14ac:dyDescent="0.3">
      <c r="A126" s="333" t="s">
        <v>153</v>
      </c>
      <c r="B126" s="334" t="s">
        <v>271</v>
      </c>
      <c r="C126" s="64"/>
      <c r="D126" s="64"/>
      <c r="E126" s="64"/>
      <c r="F126" s="64"/>
      <c r="G126" s="64"/>
      <c r="H126" s="64"/>
      <c r="I126" s="64"/>
      <c r="J126" s="43">
        <v>1659000</v>
      </c>
      <c r="K126" s="43">
        <v>2797652</v>
      </c>
      <c r="L126" s="43">
        <v>2519348</v>
      </c>
      <c r="M126" s="43">
        <v>2334348</v>
      </c>
    </row>
    <row r="127" spans="1:13" ht="17.25" thickBot="1" x14ac:dyDescent="0.35">
      <c r="A127" s="103" t="s">
        <v>154</v>
      </c>
      <c r="B127" s="37" t="s">
        <v>293</v>
      </c>
      <c r="C127" s="38"/>
      <c r="D127" s="38"/>
      <c r="E127" s="38"/>
      <c r="F127" s="38"/>
      <c r="G127" s="38"/>
      <c r="H127" s="38"/>
      <c r="I127" s="38"/>
      <c r="J127" s="32">
        <f>J124-J126</f>
        <v>3083000</v>
      </c>
      <c r="K127" s="32">
        <f t="shared" ref="K127:M127" si="17">K124-K126</f>
        <v>4253048</v>
      </c>
      <c r="L127" s="32">
        <f t="shared" si="17"/>
        <v>4138212</v>
      </c>
      <c r="M127" s="32">
        <f t="shared" si="17"/>
        <v>2469652</v>
      </c>
    </row>
    <row r="128" spans="1:13" s="266" customFormat="1" x14ac:dyDescent="0.3">
      <c r="A128" s="549" t="s">
        <v>156</v>
      </c>
      <c r="B128" s="550" t="s">
        <v>157</v>
      </c>
      <c r="C128" s="551" t="s">
        <v>488</v>
      </c>
      <c r="D128" s="551" t="s">
        <v>489</v>
      </c>
      <c r="E128" s="551" t="s">
        <v>400</v>
      </c>
      <c r="F128" s="557">
        <v>250</v>
      </c>
      <c r="G128" s="557">
        <v>300</v>
      </c>
      <c r="H128" s="555">
        <v>280</v>
      </c>
      <c r="I128" s="553">
        <v>290</v>
      </c>
      <c r="J128" s="552">
        <v>7598715.9500000002</v>
      </c>
      <c r="K128" s="552">
        <v>7431540</v>
      </c>
      <c r="L128" s="552">
        <v>7368167</v>
      </c>
      <c r="M128" s="552">
        <v>7766965</v>
      </c>
    </row>
    <row r="129" spans="1:13" s="266" customFormat="1" ht="17.25" thickBot="1" x14ac:dyDescent="0.35">
      <c r="A129" s="549"/>
      <c r="B129" s="550"/>
      <c r="C129" s="551"/>
      <c r="D129" s="551"/>
      <c r="E129" s="551"/>
      <c r="F129" s="558"/>
      <c r="G129" s="558"/>
      <c r="H129" s="556"/>
      <c r="I129" s="554"/>
      <c r="J129" s="552"/>
      <c r="K129" s="552"/>
      <c r="L129" s="552"/>
      <c r="M129" s="552"/>
    </row>
    <row r="130" spans="1:13" s="301" customFormat="1" x14ac:dyDescent="0.25">
      <c r="A130" s="541" t="s">
        <v>161</v>
      </c>
      <c r="B130" s="543" t="s">
        <v>158</v>
      </c>
      <c r="C130" s="534" t="s">
        <v>490</v>
      </c>
      <c r="D130" s="534" t="s">
        <v>491</v>
      </c>
      <c r="E130" s="534" t="s">
        <v>492</v>
      </c>
      <c r="F130" s="528" t="s">
        <v>731</v>
      </c>
      <c r="G130" s="528" t="s">
        <v>732</v>
      </c>
      <c r="H130" s="534" t="s">
        <v>732</v>
      </c>
      <c r="I130" s="533" t="s">
        <v>732</v>
      </c>
      <c r="J130" s="525">
        <v>6888915.9500000002</v>
      </c>
      <c r="K130" s="525">
        <v>6613440</v>
      </c>
      <c r="L130" s="525">
        <v>6628067</v>
      </c>
      <c r="M130" s="525">
        <v>6706265</v>
      </c>
    </row>
    <row r="131" spans="1:13" s="301" customFormat="1" ht="49.5" customHeight="1" thickBot="1" x14ac:dyDescent="0.3">
      <c r="A131" s="547"/>
      <c r="B131" s="548"/>
      <c r="C131" s="536"/>
      <c r="D131" s="536"/>
      <c r="E131" s="536"/>
      <c r="F131" s="522"/>
      <c r="G131" s="522"/>
      <c r="H131" s="536"/>
      <c r="I131" s="535"/>
      <c r="J131" s="524"/>
      <c r="K131" s="524"/>
      <c r="L131" s="524"/>
      <c r="M131" s="524"/>
    </row>
    <row r="132" spans="1:13" ht="17.25" thickBot="1" x14ac:dyDescent="0.35">
      <c r="A132" s="87" t="s">
        <v>212</v>
      </c>
      <c r="B132" s="28" t="s">
        <v>274</v>
      </c>
      <c r="C132" s="29"/>
      <c r="D132" s="29"/>
      <c r="E132" s="29"/>
      <c r="F132" s="29"/>
      <c r="G132" s="29"/>
      <c r="H132" s="29"/>
      <c r="I132" s="29"/>
      <c r="J132" s="32">
        <v>25000</v>
      </c>
      <c r="K132" s="32">
        <v>35000</v>
      </c>
      <c r="L132" s="32">
        <v>35000</v>
      </c>
      <c r="M132" s="32">
        <v>35000</v>
      </c>
    </row>
    <row r="133" spans="1:13" ht="17.25" thickBot="1" x14ac:dyDescent="0.35">
      <c r="A133" s="73" t="s">
        <v>214</v>
      </c>
      <c r="B133" s="31" t="s">
        <v>285</v>
      </c>
      <c r="C133" s="31"/>
      <c r="D133" s="31"/>
      <c r="E133" s="31"/>
      <c r="F133" s="31"/>
      <c r="G133" s="31"/>
      <c r="H133" s="31"/>
      <c r="I133" s="31"/>
      <c r="J133" s="32">
        <v>442000</v>
      </c>
      <c r="K133" s="32">
        <v>494000</v>
      </c>
      <c r="L133" s="32">
        <v>538500</v>
      </c>
      <c r="M133" s="32">
        <v>528000</v>
      </c>
    </row>
    <row r="134" spans="1:13" ht="17.25" thickBot="1" x14ac:dyDescent="0.35">
      <c r="A134" s="73" t="s">
        <v>213</v>
      </c>
      <c r="B134" s="31" t="s">
        <v>300</v>
      </c>
      <c r="C134" s="31"/>
      <c r="D134" s="31"/>
      <c r="E134" s="31"/>
      <c r="F134" s="31"/>
      <c r="G134" s="31"/>
      <c r="H134" s="31"/>
      <c r="I134" s="31"/>
      <c r="J134" s="32">
        <v>0</v>
      </c>
      <c r="K134" s="32">
        <v>15000</v>
      </c>
      <c r="L134" s="32">
        <v>15000</v>
      </c>
      <c r="M134" s="32">
        <v>15000</v>
      </c>
    </row>
    <row r="135" spans="1:13" ht="17.25" thickBot="1" x14ac:dyDescent="0.35">
      <c r="A135" s="103" t="s">
        <v>215</v>
      </c>
      <c r="B135" s="37" t="s">
        <v>604</v>
      </c>
      <c r="C135" s="38"/>
      <c r="D135" s="38"/>
      <c r="E135" s="38"/>
      <c r="F135" s="38"/>
      <c r="G135" s="38"/>
      <c r="H135" s="38"/>
      <c r="I135" s="38"/>
      <c r="J135" s="39">
        <f>J130-SUM(J132:J134,J136)</f>
        <v>6371915.9500000002</v>
      </c>
      <c r="K135" s="39">
        <f t="shared" ref="K135:M135" si="18">K130-SUM(K132:K134,K136)</f>
        <v>6019440</v>
      </c>
      <c r="L135" s="39">
        <f t="shared" si="18"/>
        <v>5989567</v>
      </c>
      <c r="M135" s="39">
        <f t="shared" si="18"/>
        <v>6078265</v>
      </c>
    </row>
    <row r="136" spans="1:13" ht="17.25" thickBot="1" x14ac:dyDescent="0.35">
      <c r="A136" s="103" t="s">
        <v>897</v>
      </c>
      <c r="B136" s="37" t="s">
        <v>898</v>
      </c>
      <c r="C136" s="38"/>
      <c r="D136" s="38"/>
      <c r="E136" s="38"/>
      <c r="F136" s="38"/>
      <c r="G136" s="38"/>
      <c r="H136" s="38"/>
      <c r="I136" s="38"/>
      <c r="J136" s="39">
        <f>50000</f>
        <v>50000</v>
      </c>
      <c r="K136" s="39">
        <f>50000</f>
        <v>50000</v>
      </c>
      <c r="L136" s="39">
        <f>50000</f>
        <v>50000</v>
      </c>
      <c r="M136" s="39">
        <f>50000</f>
        <v>50000</v>
      </c>
    </row>
    <row r="137" spans="1:13" s="301" customFormat="1" x14ac:dyDescent="0.25">
      <c r="A137" s="545" t="s">
        <v>727</v>
      </c>
      <c r="B137" s="546" t="s">
        <v>159</v>
      </c>
      <c r="C137" s="531" t="s">
        <v>493</v>
      </c>
      <c r="D137" s="531" t="s">
        <v>494</v>
      </c>
      <c r="E137" s="531" t="s">
        <v>400</v>
      </c>
      <c r="F137" s="521">
        <v>250</v>
      </c>
      <c r="G137" s="521">
        <v>300</v>
      </c>
      <c r="H137" s="531">
        <v>280</v>
      </c>
      <c r="I137" s="529">
        <v>290</v>
      </c>
      <c r="J137" s="523">
        <v>709800</v>
      </c>
      <c r="K137" s="523">
        <v>598100</v>
      </c>
      <c r="L137" s="523">
        <v>520100</v>
      </c>
      <c r="M137" s="523">
        <v>640700</v>
      </c>
    </row>
    <row r="138" spans="1:13" s="301" customFormat="1" ht="34.5" customHeight="1" thickBot="1" x14ac:dyDescent="0.3">
      <c r="A138" s="547"/>
      <c r="B138" s="548"/>
      <c r="C138" s="536"/>
      <c r="D138" s="536"/>
      <c r="E138" s="536"/>
      <c r="F138" s="522"/>
      <c r="G138" s="522"/>
      <c r="H138" s="536"/>
      <c r="I138" s="535"/>
      <c r="J138" s="524"/>
      <c r="K138" s="524"/>
      <c r="L138" s="524"/>
      <c r="M138" s="524"/>
    </row>
    <row r="139" spans="1:13" ht="17.25" thickBot="1" x14ac:dyDescent="0.35">
      <c r="A139" s="315" t="s">
        <v>216</v>
      </c>
      <c r="B139" s="316" t="s">
        <v>868</v>
      </c>
      <c r="C139" s="317"/>
      <c r="D139" s="317"/>
      <c r="E139" s="317"/>
      <c r="F139" s="317"/>
      <c r="G139" s="317"/>
      <c r="H139" s="317"/>
      <c r="I139" s="317"/>
      <c r="J139" s="250">
        <f>J137-J140</f>
        <v>667600</v>
      </c>
      <c r="K139" s="250">
        <f t="shared" ref="K139:M139" si="19">K137-K140</f>
        <v>468600</v>
      </c>
      <c r="L139" s="250">
        <f t="shared" si="19"/>
        <v>406550</v>
      </c>
      <c r="M139" s="250">
        <f t="shared" si="19"/>
        <v>527150</v>
      </c>
    </row>
    <row r="140" spans="1:13" ht="17.25" thickBot="1" x14ac:dyDescent="0.35">
      <c r="A140" s="315" t="s">
        <v>216</v>
      </c>
      <c r="B140" s="316" t="s">
        <v>299</v>
      </c>
      <c r="C140" s="317"/>
      <c r="D140" s="317"/>
      <c r="E140" s="317"/>
      <c r="F140" s="317"/>
      <c r="G140" s="317"/>
      <c r="H140" s="317"/>
      <c r="I140" s="317"/>
      <c r="J140" s="250">
        <v>42200</v>
      </c>
      <c r="K140" s="8">
        <v>129500</v>
      </c>
      <c r="L140" s="8">
        <v>113550</v>
      </c>
      <c r="M140" s="8">
        <v>113550</v>
      </c>
    </row>
    <row r="141" spans="1:13" s="301" customFormat="1" x14ac:dyDescent="0.25">
      <c r="A141" s="545" t="s">
        <v>162</v>
      </c>
      <c r="B141" s="546" t="s">
        <v>739</v>
      </c>
      <c r="C141" s="531" t="s">
        <v>496</v>
      </c>
      <c r="D141" s="531" t="s">
        <v>495</v>
      </c>
      <c r="E141" s="531" t="s">
        <v>400</v>
      </c>
      <c r="F141" s="521">
        <v>590</v>
      </c>
      <c r="G141" s="521">
        <v>700</v>
      </c>
      <c r="H141" s="531">
        <v>600</v>
      </c>
      <c r="I141" s="529">
        <v>650</v>
      </c>
      <c r="J141" s="523">
        <v>0</v>
      </c>
      <c r="K141" s="523">
        <v>110000</v>
      </c>
      <c r="L141" s="523">
        <v>110000</v>
      </c>
      <c r="M141" s="523">
        <v>210000</v>
      </c>
    </row>
    <row r="142" spans="1:13" s="301" customFormat="1" ht="15.75" customHeight="1" thickBot="1" x14ac:dyDescent="0.3">
      <c r="A142" s="542"/>
      <c r="B142" s="544"/>
      <c r="C142" s="532"/>
      <c r="D142" s="532"/>
      <c r="E142" s="532"/>
      <c r="F142" s="527"/>
      <c r="G142" s="527"/>
      <c r="H142" s="532"/>
      <c r="I142" s="530"/>
      <c r="J142" s="526"/>
      <c r="K142" s="526"/>
      <c r="L142" s="526"/>
      <c r="M142" s="526"/>
    </row>
    <row r="143" spans="1:13" ht="17.25" thickBot="1" x14ac:dyDescent="0.35">
      <c r="A143" s="315" t="s">
        <v>869</v>
      </c>
      <c r="B143" s="316" t="s">
        <v>870</v>
      </c>
      <c r="C143" s="317"/>
      <c r="D143" s="317"/>
      <c r="E143" s="317"/>
      <c r="F143" s="317"/>
      <c r="G143" s="317"/>
      <c r="H143" s="317"/>
      <c r="I143" s="317"/>
      <c r="J143" s="250">
        <f>J141</f>
        <v>0</v>
      </c>
      <c r="K143" s="250">
        <f t="shared" ref="K143:M143" si="20">K141</f>
        <v>110000</v>
      </c>
      <c r="L143" s="250">
        <f t="shared" si="20"/>
        <v>110000</v>
      </c>
      <c r="M143" s="250">
        <f t="shared" si="20"/>
        <v>210000</v>
      </c>
    </row>
    <row r="144" spans="1:13" s="301" customFormat="1" x14ac:dyDescent="0.25">
      <c r="A144" s="541" t="s">
        <v>163</v>
      </c>
      <c r="B144" s="543" t="s">
        <v>160</v>
      </c>
      <c r="C144" s="534" t="s">
        <v>497</v>
      </c>
      <c r="D144" s="534" t="s">
        <v>498</v>
      </c>
      <c r="E144" s="534" t="s">
        <v>400</v>
      </c>
      <c r="F144" s="528">
        <v>8</v>
      </c>
      <c r="G144" s="528">
        <v>25</v>
      </c>
      <c r="H144" s="534">
        <v>10</v>
      </c>
      <c r="I144" s="533">
        <v>15</v>
      </c>
      <c r="J144" s="525">
        <v>0</v>
      </c>
      <c r="K144" s="525">
        <v>110000</v>
      </c>
      <c r="L144" s="525">
        <v>110000</v>
      </c>
      <c r="M144" s="525">
        <v>210000</v>
      </c>
    </row>
    <row r="145" spans="1:13" s="301" customFormat="1" ht="34.5" customHeight="1" thickBot="1" x14ac:dyDescent="0.3">
      <c r="A145" s="542"/>
      <c r="B145" s="544"/>
      <c r="C145" s="532"/>
      <c r="D145" s="532"/>
      <c r="E145" s="532"/>
      <c r="F145" s="527"/>
      <c r="G145" s="527"/>
      <c r="H145" s="532"/>
      <c r="I145" s="530"/>
      <c r="J145" s="526"/>
      <c r="K145" s="526"/>
      <c r="L145" s="526"/>
      <c r="M145" s="526"/>
    </row>
    <row r="146" spans="1:13" ht="17.25" thickBot="1" x14ac:dyDescent="0.35">
      <c r="A146" s="315" t="s">
        <v>869</v>
      </c>
      <c r="B146" s="316" t="s">
        <v>871</v>
      </c>
      <c r="C146" s="317"/>
      <c r="D146" s="317"/>
      <c r="E146" s="317"/>
      <c r="F146" s="317"/>
      <c r="G146" s="317"/>
      <c r="H146" s="317"/>
      <c r="I146" s="317"/>
      <c r="J146" s="250">
        <f>J144</f>
        <v>0</v>
      </c>
      <c r="K146" s="250">
        <f t="shared" ref="K146:M146" si="21">K144</f>
        <v>110000</v>
      </c>
      <c r="L146" s="250">
        <f t="shared" si="21"/>
        <v>110000</v>
      </c>
      <c r="M146" s="250">
        <f t="shared" si="21"/>
        <v>210000</v>
      </c>
    </row>
  </sheetData>
  <mergeCells count="328">
    <mergeCell ref="B46:I46"/>
    <mergeCell ref="B45:I45"/>
    <mergeCell ref="I48:I49"/>
    <mergeCell ref="H48:H49"/>
    <mergeCell ref="I54:I55"/>
    <mergeCell ref="H54:H55"/>
    <mergeCell ref="I86:I87"/>
    <mergeCell ref="H86:H87"/>
    <mergeCell ref="I83:I84"/>
    <mergeCell ref="H83:H84"/>
    <mergeCell ref="B47:I47"/>
    <mergeCell ref="F59:F60"/>
    <mergeCell ref="G59:G60"/>
    <mergeCell ref="F62:F63"/>
    <mergeCell ref="G62:G63"/>
    <mergeCell ref="F48:F49"/>
    <mergeCell ref="G48:G49"/>
    <mergeCell ref="B2:B3"/>
    <mergeCell ref="C2:I2"/>
    <mergeCell ref="J2:J3"/>
    <mergeCell ref="K2:K3"/>
    <mergeCell ref="L2:L3"/>
    <mergeCell ref="M2:M3"/>
    <mergeCell ref="I39:I40"/>
    <mergeCell ref="H39:H40"/>
    <mergeCell ref="I43:I44"/>
    <mergeCell ref="H43:H44"/>
    <mergeCell ref="L4:L9"/>
    <mergeCell ref="M4:M9"/>
    <mergeCell ref="M12:M13"/>
    <mergeCell ref="B43:B44"/>
    <mergeCell ref="C43:C44"/>
    <mergeCell ref="D43:D44"/>
    <mergeCell ref="E43:E44"/>
    <mergeCell ref="J43:J44"/>
    <mergeCell ref="F43:F44"/>
    <mergeCell ref="G43:G44"/>
    <mergeCell ref="A10:A11"/>
    <mergeCell ref="B10:B11"/>
    <mergeCell ref="D10:D11"/>
    <mergeCell ref="J10:J11"/>
    <mergeCell ref="K10:K11"/>
    <mergeCell ref="L10:L11"/>
    <mergeCell ref="M10:M11"/>
    <mergeCell ref="A4:A9"/>
    <mergeCell ref="B4:B9"/>
    <mergeCell ref="D4:D7"/>
    <mergeCell ref="E4:E7"/>
    <mergeCell ref="J4:J9"/>
    <mergeCell ref="K4:K9"/>
    <mergeCell ref="A39:A40"/>
    <mergeCell ref="B39:B40"/>
    <mergeCell ref="C39:C40"/>
    <mergeCell ref="D39:D40"/>
    <mergeCell ref="E39:E40"/>
    <mergeCell ref="J39:J40"/>
    <mergeCell ref="K39:K40"/>
    <mergeCell ref="L39:L40"/>
    <mergeCell ref="M39:M40"/>
    <mergeCell ref="F39:F40"/>
    <mergeCell ref="G39:G40"/>
    <mergeCell ref="A12:A13"/>
    <mergeCell ref="B12:B13"/>
    <mergeCell ref="D12:D13"/>
    <mergeCell ref="J12:J13"/>
    <mergeCell ref="K12:K13"/>
    <mergeCell ref="L12:L13"/>
    <mergeCell ref="M48:M49"/>
    <mergeCell ref="A52:A53"/>
    <mergeCell ref="B52:B53"/>
    <mergeCell ref="J52:J53"/>
    <mergeCell ref="K52:K53"/>
    <mergeCell ref="L52:L53"/>
    <mergeCell ref="M52:M53"/>
    <mergeCell ref="K43:K44"/>
    <mergeCell ref="L43:L44"/>
    <mergeCell ref="M43:M44"/>
    <mergeCell ref="A48:A49"/>
    <mergeCell ref="B48:B49"/>
    <mergeCell ref="C48:C49"/>
    <mergeCell ref="D48:D49"/>
    <mergeCell ref="E48:E49"/>
    <mergeCell ref="J48:J49"/>
    <mergeCell ref="K48:K49"/>
    <mergeCell ref="A43:A44"/>
    <mergeCell ref="A62:A63"/>
    <mergeCell ref="B62:B63"/>
    <mergeCell ref="C62:C63"/>
    <mergeCell ref="D62:D63"/>
    <mergeCell ref="E62:E63"/>
    <mergeCell ref="J62:J63"/>
    <mergeCell ref="K62:K63"/>
    <mergeCell ref="L62:L63"/>
    <mergeCell ref="K54:K55"/>
    <mergeCell ref="L54:L55"/>
    <mergeCell ref="A59:A60"/>
    <mergeCell ref="B59:B60"/>
    <mergeCell ref="C59:C60"/>
    <mergeCell ref="D59:D60"/>
    <mergeCell ref="E59:E60"/>
    <mergeCell ref="J59:J60"/>
    <mergeCell ref="K59:K60"/>
    <mergeCell ref="A54:A55"/>
    <mergeCell ref="B54:B55"/>
    <mergeCell ref="C54:C55"/>
    <mergeCell ref="D54:D55"/>
    <mergeCell ref="E54:E55"/>
    <mergeCell ref="J54:J55"/>
    <mergeCell ref="F54:F55"/>
    <mergeCell ref="A67:A68"/>
    <mergeCell ref="B67:B68"/>
    <mergeCell ref="C67:C68"/>
    <mergeCell ref="D67:D68"/>
    <mergeCell ref="E67:E68"/>
    <mergeCell ref="J67:J68"/>
    <mergeCell ref="K67:K68"/>
    <mergeCell ref="L67:L68"/>
    <mergeCell ref="M67:M68"/>
    <mergeCell ref="I67:I68"/>
    <mergeCell ref="H67:H68"/>
    <mergeCell ref="A81:A82"/>
    <mergeCell ref="B81:B82"/>
    <mergeCell ref="J81:J82"/>
    <mergeCell ref="K81:K82"/>
    <mergeCell ref="L81:L82"/>
    <mergeCell ref="M81:M82"/>
    <mergeCell ref="A70:A71"/>
    <mergeCell ref="B70:B71"/>
    <mergeCell ref="C70:C71"/>
    <mergeCell ref="D70:D71"/>
    <mergeCell ref="E70:E71"/>
    <mergeCell ref="J70:J71"/>
    <mergeCell ref="I70:I71"/>
    <mergeCell ref="H70:H71"/>
    <mergeCell ref="M83:M84"/>
    <mergeCell ref="A86:A87"/>
    <mergeCell ref="B86:B87"/>
    <mergeCell ref="C86:C87"/>
    <mergeCell ref="D86:D87"/>
    <mergeCell ref="E86:E87"/>
    <mergeCell ref="J86:J87"/>
    <mergeCell ref="K86:K87"/>
    <mergeCell ref="A83:A84"/>
    <mergeCell ref="B83:B84"/>
    <mergeCell ref="C83:C84"/>
    <mergeCell ref="D83:D84"/>
    <mergeCell ref="E83:E84"/>
    <mergeCell ref="J83:J84"/>
    <mergeCell ref="F83:F84"/>
    <mergeCell ref="G83:G84"/>
    <mergeCell ref="A89:A90"/>
    <mergeCell ref="B89:B90"/>
    <mergeCell ref="C89:C90"/>
    <mergeCell ref="D89:D90"/>
    <mergeCell ref="E89:E90"/>
    <mergeCell ref="J89:J90"/>
    <mergeCell ref="K89:K90"/>
    <mergeCell ref="L89:L90"/>
    <mergeCell ref="K83:K84"/>
    <mergeCell ref="L83:L84"/>
    <mergeCell ref="F86:F87"/>
    <mergeCell ref="G86:G87"/>
    <mergeCell ref="F89:F90"/>
    <mergeCell ref="G89:G90"/>
    <mergeCell ref="I89:I90"/>
    <mergeCell ref="H89:H90"/>
    <mergeCell ref="A92:A93"/>
    <mergeCell ref="B92:B93"/>
    <mergeCell ref="C92:C93"/>
    <mergeCell ref="D92:D93"/>
    <mergeCell ref="E92:E93"/>
    <mergeCell ref="J92:J93"/>
    <mergeCell ref="K92:K93"/>
    <mergeCell ref="L92:L93"/>
    <mergeCell ref="M92:M93"/>
    <mergeCell ref="I92:I93"/>
    <mergeCell ref="H92:H93"/>
    <mergeCell ref="F92:F93"/>
    <mergeCell ref="G92:G93"/>
    <mergeCell ref="A112:A113"/>
    <mergeCell ref="B112:B113"/>
    <mergeCell ref="J112:J113"/>
    <mergeCell ref="K112:K113"/>
    <mergeCell ref="L112:L113"/>
    <mergeCell ref="M112:M113"/>
    <mergeCell ref="K104:K105"/>
    <mergeCell ref="L104:L105"/>
    <mergeCell ref="M104:M105"/>
    <mergeCell ref="A109:A110"/>
    <mergeCell ref="B109:B110"/>
    <mergeCell ref="C109:C110"/>
    <mergeCell ref="D109:D110"/>
    <mergeCell ref="E109:E110"/>
    <mergeCell ref="J109:J110"/>
    <mergeCell ref="K109:K110"/>
    <mergeCell ref="A104:A105"/>
    <mergeCell ref="B104:B105"/>
    <mergeCell ref="C104:C105"/>
    <mergeCell ref="D104:D105"/>
    <mergeCell ref="E104:E105"/>
    <mergeCell ref="J104:J105"/>
    <mergeCell ref="F104:F105"/>
    <mergeCell ref="G104:G105"/>
    <mergeCell ref="A124:A125"/>
    <mergeCell ref="B124:B125"/>
    <mergeCell ref="C124:C125"/>
    <mergeCell ref="D124:D125"/>
    <mergeCell ref="E124:E125"/>
    <mergeCell ref="J124:J125"/>
    <mergeCell ref="K124:K125"/>
    <mergeCell ref="L124:L125"/>
    <mergeCell ref="K114:K115"/>
    <mergeCell ref="L114:L115"/>
    <mergeCell ref="A119:A120"/>
    <mergeCell ref="B119:B120"/>
    <mergeCell ref="J119:J120"/>
    <mergeCell ref="K119:K120"/>
    <mergeCell ref="A114:A115"/>
    <mergeCell ref="B114:B115"/>
    <mergeCell ref="C114:C115"/>
    <mergeCell ref="D114:D115"/>
    <mergeCell ref="E114:E115"/>
    <mergeCell ref="J114:J115"/>
    <mergeCell ref="I114:I115"/>
    <mergeCell ref="H114:H115"/>
    <mergeCell ref="I124:I125"/>
    <mergeCell ref="H124:H125"/>
    <mergeCell ref="A128:A129"/>
    <mergeCell ref="B128:B129"/>
    <mergeCell ref="C128:C129"/>
    <mergeCell ref="D128:D129"/>
    <mergeCell ref="E128:E129"/>
    <mergeCell ref="J128:J129"/>
    <mergeCell ref="K128:K129"/>
    <mergeCell ref="L128:L129"/>
    <mergeCell ref="M128:M129"/>
    <mergeCell ref="I128:I129"/>
    <mergeCell ref="H128:H129"/>
    <mergeCell ref="G128:G129"/>
    <mergeCell ref="F128:F129"/>
    <mergeCell ref="A141:A142"/>
    <mergeCell ref="B141:B142"/>
    <mergeCell ref="C141:C142"/>
    <mergeCell ref="D141:D142"/>
    <mergeCell ref="E141:E142"/>
    <mergeCell ref="J141:J142"/>
    <mergeCell ref="K141:K142"/>
    <mergeCell ref="L141:L142"/>
    <mergeCell ref="K130:K131"/>
    <mergeCell ref="L130:L131"/>
    <mergeCell ref="A137:A138"/>
    <mergeCell ref="B137:B138"/>
    <mergeCell ref="C137:C138"/>
    <mergeCell ref="D137:D138"/>
    <mergeCell ref="E137:E138"/>
    <mergeCell ref="J137:J138"/>
    <mergeCell ref="K137:K138"/>
    <mergeCell ref="A130:A131"/>
    <mergeCell ref="B130:B131"/>
    <mergeCell ref="C130:C131"/>
    <mergeCell ref="D130:D131"/>
    <mergeCell ref="E130:E131"/>
    <mergeCell ref="J130:J131"/>
    <mergeCell ref="F130:F131"/>
    <mergeCell ref="A144:A145"/>
    <mergeCell ref="B144:B145"/>
    <mergeCell ref="C144:C145"/>
    <mergeCell ref="D144:D145"/>
    <mergeCell ref="E144:E145"/>
    <mergeCell ref="J144:J145"/>
    <mergeCell ref="K144:K145"/>
    <mergeCell ref="L144:L145"/>
    <mergeCell ref="M144:M145"/>
    <mergeCell ref="M62:M63"/>
    <mergeCell ref="L59:L60"/>
    <mergeCell ref="M59:M60"/>
    <mergeCell ref="M54:M55"/>
    <mergeCell ref="G54:G55"/>
    <mergeCell ref="L48:L49"/>
    <mergeCell ref="F67:F68"/>
    <mergeCell ref="G67:G68"/>
    <mergeCell ref="F70:F71"/>
    <mergeCell ref="G70:G71"/>
    <mergeCell ref="K70:K71"/>
    <mergeCell ref="L70:L71"/>
    <mergeCell ref="M70:M71"/>
    <mergeCell ref="I62:I63"/>
    <mergeCell ref="H62:H63"/>
    <mergeCell ref="I59:I60"/>
    <mergeCell ref="H59:H60"/>
    <mergeCell ref="M89:M90"/>
    <mergeCell ref="L86:L87"/>
    <mergeCell ref="M86:M87"/>
    <mergeCell ref="F109:F110"/>
    <mergeCell ref="G109:G110"/>
    <mergeCell ref="F114:F115"/>
    <mergeCell ref="G114:G115"/>
    <mergeCell ref="M114:M115"/>
    <mergeCell ref="L109:L110"/>
    <mergeCell ref="M109:M110"/>
    <mergeCell ref="I104:I105"/>
    <mergeCell ref="H104:H105"/>
    <mergeCell ref="I109:I110"/>
    <mergeCell ref="H109:H110"/>
    <mergeCell ref="F124:F125"/>
    <mergeCell ref="G124:G125"/>
    <mergeCell ref="M124:M125"/>
    <mergeCell ref="L119:L120"/>
    <mergeCell ref="M119:M120"/>
    <mergeCell ref="F141:F142"/>
    <mergeCell ref="G141:G142"/>
    <mergeCell ref="F144:F145"/>
    <mergeCell ref="G144:G145"/>
    <mergeCell ref="F137:F138"/>
    <mergeCell ref="G137:G138"/>
    <mergeCell ref="I141:I142"/>
    <mergeCell ref="H141:H142"/>
    <mergeCell ref="I144:I145"/>
    <mergeCell ref="H144:H145"/>
    <mergeCell ref="M141:M142"/>
    <mergeCell ref="M130:M131"/>
    <mergeCell ref="G130:G131"/>
    <mergeCell ref="I130:I131"/>
    <mergeCell ref="H130:H131"/>
    <mergeCell ref="I137:I138"/>
    <mergeCell ref="H137:H138"/>
    <mergeCell ref="L137:L138"/>
    <mergeCell ref="M137:M138"/>
  </mergeCells>
  <pageMargins left="0.7" right="0.7" top="0.75" bottom="0.75" header="0.3" footer="0.3"/>
  <pageSetup paperSize="8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6"/>
  <sheetViews>
    <sheetView view="pageBreakPreview" topLeftCell="A109" zoomScale="90" zoomScaleNormal="100" zoomScaleSheetLayoutView="90" workbookViewId="0">
      <pane xSplit="2" topLeftCell="C1" activePane="topRight" state="frozen"/>
      <selection pane="topRight" activeCell="I125" sqref="I125"/>
    </sheetView>
  </sheetViews>
  <sheetFormatPr defaultRowHeight="16.5" x14ac:dyDescent="0.3"/>
  <cols>
    <col min="1" max="1" width="12" style="108" customWidth="1"/>
    <col min="2" max="2" width="55.7109375" style="18" customWidth="1"/>
    <col min="3" max="3" width="27.28515625" style="18" customWidth="1"/>
    <col min="4" max="4" width="38.5703125" style="18" customWidth="1"/>
    <col min="5" max="5" width="22" style="18" customWidth="1"/>
    <col min="6" max="6" width="25.140625" style="18" customWidth="1"/>
    <col min="7" max="7" width="24.140625" style="18" customWidth="1"/>
    <col min="8" max="8" width="17.28515625" style="18" customWidth="1"/>
    <col min="9" max="9" width="20" style="18" customWidth="1"/>
    <col min="10" max="10" width="33.28515625" style="112" bestFit="1" customWidth="1"/>
    <col min="11" max="11" width="31" style="112" bestFit="1" customWidth="1"/>
    <col min="12" max="13" width="33.7109375" style="112" bestFit="1" customWidth="1"/>
    <col min="14" max="16384" width="9.140625" style="13"/>
  </cols>
  <sheetData>
    <row r="1" spans="1:25" ht="17.25" thickBot="1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7.25" thickBot="1" x14ac:dyDescent="0.35">
      <c r="A2" s="14"/>
      <c r="B2" s="456" t="s">
        <v>1</v>
      </c>
      <c r="C2" s="707" t="s">
        <v>2</v>
      </c>
      <c r="D2" s="708"/>
      <c r="E2" s="708"/>
      <c r="F2" s="708"/>
      <c r="G2" s="708"/>
      <c r="H2" s="708"/>
      <c r="I2" s="709"/>
      <c r="J2" s="710" t="s">
        <v>3</v>
      </c>
      <c r="K2" s="710" t="s">
        <v>4</v>
      </c>
      <c r="L2" s="710" t="s">
        <v>5</v>
      </c>
      <c r="M2" s="710" t="s">
        <v>6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8" customFormat="1" ht="33.75" thickBot="1" x14ac:dyDescent="0.35">
      <c r="A3" s="16" t="s">
        <v>7</v>
      </c>
      <c r="B3" s="706"/>
      <c r="C3" s="16" t="s">
        <v>8</v>
      </c>
      <c r="D3" s="16" t="s">
        <v>9</v>
      </c>
      <c r="E3" s="16" t="s">
        <v>10</v>
      </c>
      <c r="F3" s="16" t="s">
        <v>890</v>
      </c>
      <c r="G3" s="16" t="s">
        <v>891</v>
      </c>
      <c r="H3" s="16" t="s">
        <v>892</v>
      </c>
      <c r="I3" s="16" t="s">
        <v>893</v>
      </c>
      <c r="J3" s="711"/>
      <c r="K3" s="711"/>
      <c r="L3" s="711"/>
      <c r="M3" s="711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33.75" thickBot="1" x14ac:dyDescent="0.35">
      <c r="A4" s="696" t="s">
        <v>155</v>
      </c>
      <c r="B4" s="588" t="s">
        <v>164</v>
      </c>
      <c r="C4" s="19" t="s">
        <v>742</v>
      </c>
      <c r="D4" s="591" t="s">
        <v>535</v>
      </c>
      <c r="E4" s="591" t="s">
        <v>261</v>
      </c>
      <c r="F4" s="20">
        <v>19</v>
      </c>
      <c r="G4" s="20">
        <v>15</v>
      </c>
      <c r="H4" s="21">
        <v>17</v>
      </c>
      <c r="I4" s="22">
        <v>15</v>
      </c>
      <c r="J4" s="699">
        <v>89420013</v>
      </c>
      <c r="K4" s="699">
        <v>633171369</v>
      </c>
      <c r="L4" s="699">
        <v>616399512</v>
      </c>
      <c r="M4" s="699">
        <v>604406990.52999997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3">
      <c r="A5" s="697"/>
      <c r="B5" s="589"/>
      <c r="C5" s="591" t="s">
        <v>741</v>
      </c>
      <c r="D5" s="592"/>
      <c r="E5" s="592"/>
      <c r="F5" s="591">
        <v>16</v>
      </c>
      <c r="G5" s="591">
        <v>12</v>
      </c>
      <c r="H5" s="591">
        <v>14</v>
      </c>
      <c r="I5" s="715">
        <v>12</v>
      </c>
      <c r="J5" s="700"/>
      <c r="K5" s="700"/>
      <c r="L5" s="700"/>
      <c r="M5" s="70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thickBot="1" x14ac:dyDescent="0.35">
      <c r="A6" s="698"/>
      <c r="B6" s="590"/>
      <c r="C6" s="702"/>
      <c r="D6" s="587"/>
      <c r="E6" s="587"/>
      <c r="F6" s="702"/>
      <c r="G6" s="587"/>
      <c r="H6" s="587"/>
      <c r="I6" s="716"/>
      <c r="J6" s="701"/>
      <c r="K6" s="701"/>
      <c r="L6" s="701"/>
      <c r="M6" s="70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24" customFormat="1" ht="39" customHeight="1" x14ac:dyDescent="0.3">
      <c r="A7" s="703" t="s">
        <v>165</v>
      </c>
      <c r="B7" s="581" t="s">
        <v>166</v>
      </c>
      <c r="C7" s="582" t="s">
        <v>499</v>
      </c>
      <c r="D7" s="582" t="s">
        <v>500</v>
      </c>
      <c r="E7" s="582" t="s">
        <v>435</v>
      </c>
      <c r="F7" s="582">
        <v>3</v>
      </c>
      <c r="G7" s="582">
        <v>3</v>
      </c>
      <c r="H7" s="582">
        <v>3</v>
      </c>
      <c r="I7" s="714">
        <v>3</v>
      </c>
      <c r="J7" s="704">
        <v>1280800</v>
      </c>
      <c r="K7" s="704">
        <v>3970900</v>
      </c>
      <c r="L7" s="704">
        <v>4822500</v>
      </c>
      <c r="M7" s="704">
        <v>4822500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24" customFormat="1" ht="39" customHeight="1" thickBot="1" x14ac:dyDescent="0.35">
      <c r="A8" s="647"/>
      <c r="B8" s="576"/>
      <c r="C8" s="556"/>
      <c r="D8" s="556"/>
      <c r="E8" s="556"/>
      <c r="F8" s="651"/>
      <c r="G8" s="651"/>
      <c r="H8" s="651"/>
      <c r="I8" s="653"/>
      <c r="J8" s="705"/>
      <c r="K8" s="705"/>
      <c r="L8" s="705"/>
      <c r="M8" s="705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26" customFormat="1" ht="49.5" customHeight="1" x14ac:dyDescent="0.25">
      <c r="A9" s="641" t="s">
        <v>170</v>
      </c>
      <c r="B9" s="642" t="s">
        <v>167</v>
      </c>
      <c r="C9" s="571" t="s">
        <v>501</v>
      </c>
      <c r="D9" s="571" t="s">
        <v>502</v>
      </c>
      <c r="E9" s="571" t="s">
        <v>400</v>
      </c>
      <c r="F9" s="610">
        <v>4</v>
      </c>
      <c r="G9" s="610">
        <v>10</v>
      </c>
      <c r="H9" s="610">
        <v>6</v>
      </c>
      <c r="I9" s="608">
        <v>8</v>
      </c>
      <c r="J9" s="626">
        <v>1120800</v>
      </c>
      <c r="K9" s="626">
        <v>2610900</v>
      </c>
      <c r="L9" s="626">
        <v>2462500</v>
      </c>
      <c r="M9" s="626">
        <v>2462500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6" customFormat="1" ht="49.5" customHeight="1" thickBot="1" x14ac:dyDescent="0.3">
      <c r="A10" s="638"/>
      <c r="B10" s="643"/>
      <c r="C10" s="625"/>
      <c r="D10" s="625"/>
      <c r="E10" s="625"/>
      <c r="F10" s="617"/>
      <c r="G10" s="617"/>
      <c r="H10" s="617"/>
      <c r="I10" s="616"/>
      <c r="J10" s="613"/>
      <c r="K10" s="613"/>
      <c r="L10" s="613"/>
      <c r="M10" s="6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7.25" thickBot="1" x14ac:dyDescent="0.35">
      <c r="A11" s="27" t="s">
        <v>171</v>
      </c>
      <c r="B11" s="28" t="s">
        <v>330</v>
      </c>
      <c r="C11" s="29"/>
      <c r="D11" s="29"/>
      <c r="E11" s="29"/>
      <c r="F11" s="29"/>
      <c r="G11" s="29"/>
      <c r="H11" s="29"/>
      <c r="I11" s="29"/>
      <c r="J11" s="5">
        <v>19700</v>
      </c>
      <c r="K11" s="5">
        <v>10000</v>
      </c>
      <c r="L11" s="5">
        <v>0</v>
      </c>
      <c r="M11" s="5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7.25" thickBot="1" x14ac:dyDescent="0.35">
      <c r="A12" s="30" t="s">
        <v>172</v>
      </c>
      <c r="B12" s="31" t="s">
        <v>381</v>
      </c>
      <c r="C12" s="31"/>
      <c r="D12" s="31"/>
      <c r="E12" s="31"/>
      <c r="F12" s="31"/>
      <c r="G12" s="31"/>
      <c r="H12" s="31"/>
      <c r="I12" s="31"/>
      <c r="J12" s="32">
        <v>160000</v>
      </c>
      <c r="K12" s="32">
        <v>160000</v>
      </c>
      <c r="L12" s="32">
        <v>160000</v>
      </c>
      <c r="M12" s="32">
        <v>160000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7.25" thickBot="1" x14ac:dyDescent="0.35">
      <c r="A13" s="33" t="s">
        <v>173</v>
      </c>
      <c r="B13" s="34" t="s">
        <v>382</v>
      </c>
      <c r="C13" s="35"/>
      <c r="D13" s="35"/>
      <c r="E13" s="35"/>
      <c r="F13" s="35"/>
      <c r="G13" s="35"/>
      <c r="H13" s="35"/>
      <c r="I13" s="35"/>
      <c r="J13" s="32">
        <v>30000</v>
      </c>
      <c r="K13" s="32">
        <v>43000</v>
      </c>
      <c r="L13" s="32">
        <v>43000</v>
      </c>
      <c r="M13" s="32">
        <v>43000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7.25" thickBot="1" x14ac:dyDescent="0.35">
      <c r="A14" s="30" t="s">
        <v>174</v>
      </c>
      <c r="B14" s="31" t="s">
        <v>383</v>
      </c>
      <c r="C14" s="31"/>
      <c r="D14" s="31"/>
      <c r="E14" s="31"/>
      <c r="F14" s="31"/>
      <c r="G14" s="31"/>
      <c r="H14" s="31"/>
      <c r="I14" s="31"/>
      <c r="J14" s="32">
        <v>18000</v>
      </c>
      <c r="K14" s="32">
        <v>25000</v>
      </c>
      <c r="L14" s="32">
        <v>20000</v>
      </c>
      <c r="M14" s="32">
        <v>20000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7.25" thickBot="1" x14ac:dyDescent="0.35">
      <c r="A15" s="30" t="s">
        <v>175</v>
      </c>
      <c r="B15" s="31" t="s">
        <v>661</v>
      </c>
      <c r="C15" s="31"/>
      <c r="D15" s="31"/>
      <c r="E15" s="31"/>
      <c r="F15" s="31"/>
      <c r="G15" s="31"/>
      <c r="H15" s="31"/>
      <c r="I15" s="31"/>
      <c r="J15" s="32">
        <v>20000</v>
      </c>
      <c r="K15" s="32">
        <v>20000</v>
      </c>
      <c r="L15" s="32">
        <v>10000</v>
      </c>
      <c r="M15" s="32">
        <v>10000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7.25" thickBot="1" x14ac:dyDescent="0.35">
      <c r="A16" s="36" t="s">
        <v>662</v>
      </c>
      <c r="B16" s="31" t="s">
        <v>663</v>
      </c>
      <c r="C16" s="31"/>
      <c r="D16" s="31"/>
      <c r="E16" s="31"/>
      <c r="F16" s="31"/>
      <c r="G16" s="31"/>
      <c r="H16" s="31"/>
      <c r="I16" s="411"/>
      <c r="J16" s="32">
        <v>48000</v>
      </c>
      <c r="K16" s="32">
        <v>80000</v>
      </c>
      <c r="L16" s="32">
        <v>75000</v>
      </c>
      <c r="M16" s="32">
        <v>75000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7.25" thickBot="1" x14ac:dyDescent="0.35">
      <c r="A17" s="385" t="s">
        <v>874</v>
      </c>
      <c r="B17" s="282" t="s">
        <v>875</v>
      </c>
      <c r="C17" s="35"/>
      <c r="D17" s="35"/>
      <c r="E17" s="35"/>
      <c r="F17" s="35"/>
      <c r="G17" s="35"/>
      <c r="H17" s="35"/>
      <c r="I17" s="35"/>
      <c r="J17" s="338">
        <f>J9-SUM(J11:J16)</f>
        <v>825100</v>
      </c>
      <c r="K17" s="338">
        <f t="shared" ref="K17:M17" si="0">K9-SUM(K11:K16)</f>
        <v>2272900</v>
      </c>
      <c r="L17" s="338">
        <f t="shared" si="0"/>
        <v>2154500</v>
      </c>
      <c r="M17" s="338">
        <f t="shared" si="0"/>
        <v>2154500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41" customFormat="1" ht="17.25" thickBot="1" x14ac:dyDescent="0.3">
      <c r="A18" s="691" t="s">
        <v>176</v>
      </c>
      <c r="B18" s="693" t="s">
        <v>168</v>
      </c>
      <c r="C18" s="695" t="s">
        <v>503</v>
      </c>
      <c r="D18" s="695" t="s">
        <v>504</v>
      </c>
      <c r="E18" s="695" t="s">
        <v>421</v>
      </c>
      <c r="F18" s="695" t="s">
        <v>743</v>
      </c>
      <c r="G18" s="695" t="s">
        <v>743</v>
      </c>
      <c r="H18" s="695">
        <v>11896</v>
      </c>
      <c r="I18" s="713">
        <v>11896</v>
      </c>
      <c r="J18" s="627">
        <v>0</v>
      </c>
      <c r="K18" s="627">
        <v>600000</v>
      </c>
      <c r="L18" s="627">
        <v>1600000</v>
      </c>
      <c r="M18" s="627">
        <v>1600000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s="41" customFormat="1" ht="41.25" customHeight="1" thickBot="1" x14ac:dyDescent="0.3">
      <c r="A19" s="692"/>
      <c r="B19" s="694"/>
      <c r="C19" s="611"/>
      <c r="D19" s="611"/>
      <c r="E19" s="611"/>
      <c r="F19" s="611"/>
      <c r="G19" s="611"/>
      <c r="H19" s="611"/>
      <c r="I19" s="609"/>
      <c r="J19" s="628"/>
      <c r="K19" s="628"/>
      <c r="L19" s="628"/>
      <c r="M19" s="62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7.25" thickBot="1" x14ac:dyDescent="0.35">
      <c r="A20" s="33" t="s">
        <v>872</v>
      </c>
      <c r="B20" s="34" t="s">
        <v>873</v>
      </c>
      <c r="C20" s="35"/>
      <c r="D20" s="35"/>
      <c r="E20" s="35"/>
      <c r="F20" s="35"/>
      <c r="G20" s="35"/>
      <c r="H20" s="35"/>
      <c r="I20" s="35"/>
      <c r="J20" s="306">
        <f>J18</f>
        <v>0</v>
      </c>
      <c r="K20" s="306">
        <f t="shared" ref="K20:M20" si="1">K18</f>
        <v>600000</v>
      </c>
      <c r="L20" s="306">
        <f t="shared" si="1"/>
        <v>1600000</v>
      </c>
      <c r="M20" s="306">
        <f t="shared" si="1"/>
        <v>1600000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26" customFormat="1" ht="29.25" customHeight="1" x14ac:dyDescent="0.25">
      <c r="A21" s="688" t="s">
        <v>177</v>
      </c>
      <c r="B21" s="658" t="s">
        <v>169</v>
      </c>
      <c r="C21" s="690" t="s">
        <v>505</v>
      </c>
      <c r="D21" s="690" t="s">
        <v>506</v>
      </c>
      <c r="E21" s="690" t="s">
        <v>421</v>
      </c>
      <c r="F21" s="690" t="s">
        <v>744</v>
      </c>
      <c r="G21" s="690" t="s">
        <v>745</v>
      </c>
      <c r="H21" s="690">
        <v>6500</v>
      </c>
      <c r="I21" s="712">
        <v>6600</v>
      </c>
      <c r="J21" s="627">
        <v>160000</v>
      </c>
      <c r="K21" s="626">
        <v>760000</v>
      </c>
      <c r="L21" s="627">
        <v>760000</v>
      </c>
      <c r="M21" s="627">
        <v>760000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6" customFormat="1" ht="29.25" customHeight="1" thickBot="1" x14ac:dyDescent="0.3">
      <c r="A22" s="689"/>
      <c r="B22" s="636"/>
      <c r="C22" s="615"/>
      <c r="D22" s="615"/>
      <c r="E22" s="615"/>
      <c r="F22" s="615"/>
      <c r="G22" s="615"/>
      <c r="H22" s="615"/>
      <c r="I22" s="614"/>
      <c r="J22" s="613"/>
      <c r="K22" s="613"/>
      <c r="L22" s="613"/>
      <c r="M22" s="61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7.25" thickBot="1" x14ac:dyDescent="0.35">
      <c r="A23" s="42" t="s">
        <v>178</v>
      </c>
      <c r="B23" s="334" t="s">
        <v>362</v>
      </c>
      <c r="C23" s="64"/>
      <c r="D23" s="64"/>
      <c r="E23" s="64"/>
      <c r="F23" s="64"/>
      <c r="G23" s="64"/>
      <c r="H23" s="64"/>
      <c r="I23" s="64"/>
      <c r="J23" s="43">
        <v>3000</v>
      </c>
      <c r="K23" s="43">
        <v>3000</v>
      </c>
      <c r="L23" s="43">
        <v>3000</v>
      </c>
      <c r="M23" s="43">
        <v>3000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33.75" thickBot="1" x14ac:dyDescent="0.35">
      <c r="A24" s="36" t="s">
        <v>179</v>
      </c>
      <c r="B24" s="76" t="s">
        <v>384</v>
      </c>
      <c r="C24" s="77"/>
      <c r="D24" s="414"/>
      <c r="E24" s="414"/>
      <c r="F24" s="414"/>
      <c r="G24" s="414"/>
      <c r="H24" s="414"/>
      <c r="I24" s="414"/>
      <c r="J24" s="415">
        <v>0</v>
      </c>
      <c r="K24" s="415">
        <v>45000</v>
      </c>
      <c r="L24" s="415">
        <v>45000</v>
      </c>
      <c r="M24" s="415">
        <v>45000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7.25" thickBot="1" x14ac:dyDescent="0.35">
      <c r="A25" s="36" t="s">
        <v>876</v>
      </c>
      <c r="B25" s="37" t="s">
        <v>877</v>
      </c>
      <c r="C25" s="38"/>
      <c r="D25" s="412"/>
      <c r="E25" s="412"/>
      <c r="F25" s="412"/>
      <c r="G25" s="412"/>
      <c r="H25" s="412"/>
      <c r="I25" s="412"/>
      <c r="J25" s="413">
        <f>J21-SUM(J23,J24)</f>
        <v>157000</v>
      </c>
      <c r="K25" s="413">
        <f t="shared" ref="K25:M25" si="2">K21-SUM(K23,K24)</f>
        <v>712000</v>
      </c>
      <c r="L25" s="413">
        <f t="shared" si="2"/>
        <v>712000</v>
      </c>
      <c r="M25" s="413">
        <f t="shared" si="2"/>
        <v>712000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47" customFormat="1" ht="33.75" thickBot="1" x14ac:dyDescent="0.3">
      <c r="A26" s="684" t="s">
        <v>180</v>
      </c>
      <c r="B26" s="673" t="s">
        <v>185</v>
      </c>
      <c r="C26" s="44" t="s">
        <v>507</v>
      </c>
      <c r="D26" s="44" t="s">
        <v>508</v>
      </c>
      <c r="E26" s="44" t="s">
        <v>509</v>
      </c>
      <c r="F26" s="45">
        <v>7659.09</v>
      </c>
      <c r="G26" s="45">
        <v>8500</v>
      </c>
      <c r="H26" s="45">
        <v>7700</v>
      </c>
      <c r="I26" s="45">
        <v>7900</v>
      </c>
      <c r="J26" s="686">
        <v>13770865</v>
      </c>
      <c r="K26" s="686">
        <v>35874960</v>
      </c>
      <c r="L26" s="686">
        <v>10846460</v>
      </c>
      <c r="M26" s="686">
        <v>12207860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47" customFormat="1" ht="33.75" thickBot="1" x14ac:dyDescent="0.3">
      <c r="A27" s="685"/>
      <c r="B27" s="674"/>
      <c r="C27" s="48" t="s">
        <v>746</v>
      </c>
      <c r="D27" s="48" t="s">
        <v>747</v>
      </c>
      <c r="E27" s="49" t="s">
        <v>517</v>
      </c>
      <c r="F27" s="50" t="s">
        <v>731</v>
      </c>
      <c r="G27" s="51" t="s">
        <v>732</v>
      </c>
      <c r="H27" s="416" t="s">
        <v>731</v>
      </c>
      <c r="I27" s="417" t="s">
        <v>732</v>
      </c>
      <c r="J27" s="687"/>
      <c r="K27" s="687"/>
      <c r="L27" s="687"/>
      <c r="M27" s="687"/>
    </row>
    <row r="28" spans="1:25" s="26" customFormat="1" x14ac:dyDescent="0.25">
      <c r="A28" s="641" t="s">
        <v>183</v>
      </c>
      <c r="B28" s="642" t="s">
        <v>186</v>
      </c>
      <c r="C28" s="571" t="s">
        <v>510</v>
      </c>
      <c r="D28" s="571" t="s">
        <v>511</v>
      </c>
      <c r="E28" s="571" t="s">
        <v>512</v>
      </c>
      <c r="F28" s="610">
        <v>4</v>
      </c>
      <c r="G28" s="610">
        <v>5</v>
      </c>
      <c r="H28" s="610">
        <v>4</v>
      </c>
      <c r="I28" s="608">
        <v>5</v>
      </c>
      <c r="J28" s="626">
        <v>13068866</v>
      </c>
      <c r="K28" s="626">
        <v>34627300</v>
      </c>
      <c r="L28" s="626">
        <v>9441300</v>
      </c>
      <c r="M28" s="626">
        <v>10603700</v>
      </c>
    </row>
    <row r="29" spans="1:25" s="26" customFormat="1" ht="15.75" customHeight="1" thickBot="1" x14ac:dyDescent="0.3">
      <c r="A29" s="638"/>
      <c r="B29" s="643"/>
      <c r="C29" s="625"/>
      <c r="D29" s="625"/>
      <c r="E29" s="625"/>
      <c r="F29" s="617"/>
      <c r="G29" s="617"/>
      <c r="H29" s="617"/>
      <c r="I29" s="616"/>
      <c r="J29" s="613"/>
      <c r="K29" s="613"/>
      <c r="L29" s="613"/>
      <c r="M29" s="613"/>
    </row>
    <row r="30" spans="1:25" ht="33.75" thickBot="1" x14ac:dyDescent="0.35">
      <c r="A30" s="27" t="s">
        <v>184</v>
      </c>
      <c r="B30" s="28" t="s">
        <v>537</v>
      </c>
      <c r="C30" s="29"/>
      <c r="D30" s="29"/>
      <c r="E30" s="29"/>
      <c r="F30" s="29"/>
      <c r="G30" s="29"/>
      <c r="H30" s="29"/>
      <c r="I30" s="29"/>
      <c r="J30" s="43">
        <v>0</v>
      </c>
      <c r="K30" s="43">
        <v>23000</v>
      </c>
      <c r="L30" s="43">
        <v>0</v>
      </c>
      <c r="M30" s="43">
        <v>0</v>
      </c>
    </row>
    <row r="31" spans="1:25" s="52" customFormat="1" ht="17.25" thickBot="1" x14ac:dyDescent="0.35">
      <c r="A31" s="30" t="s">
        <v>189</v>
      </c>
      <c r="B31" s="31" t="s">
        <v>276</v>
      </c>
      <c r="C31" s="31"/>
      <c r="D31" s="31"/>
      <c r="E31" s="31"/>
      <c r="F31" s="31"/>
      <c r="G31" s="31"/>
      <c r="H31" s="31"/>
      <c r="I31" s="31"/>
      <c r="J31" s="32">
        <v>2010000</v>
      </c>
      <c r="K31" s="32">
        <v>2340000</v>
      </c>
      <c r="L31" s="32">
        <v>1735000</v>
      </c>
      <c r="M31" s="32">
        <v>1725000</v>
      </c>
    </row>
    <row r="32" spans="1:25" ht="17.25" thickBot="1" x14ac:dyDescent="0.35">
      <c r="A32" s="33" t="s">
        <v>190</v>
      </c>
      <c r="B32" s="34" t="s">
        <v>314</v>
      </c>
      <c r="C32" s="35"/>
      <c r="D32" s="35"/>
      <c r="E32" s="35"/>
      <c r="F32" s="35"/>
      <c r="G32" s="35"/>
      <c r="H32" s="35"/>
      <c r="I32" s="35"/>
      <c r="J32" s="371">
        <v>0</v>
      </c>
      <c r="K32" s="372">
        <v>100000</v>
      </c>
      <c r="L32" s="371">
        <v>0</v>
      </c>
      <c r="M32" s="371">
        <v>0</v>
      </c>
    </row>
    <row r="33" spans="1:13" ht="33.75" thickBot="1" x14ac:dyDescent="0.35">
      <c r="A33" s="30" t="s">
        <v>191</v>
      </c>
      <c r="B33" s="31" t="s">
        <v>315</v>
      </c>
      <c r="C33" s="31"/>
      <c r="D33" s="31"/>
      <c r="E33" s="31"/>
      <c r="F33" s="31"/>
      <c r="G33" s="31"/>
      <c r="H33" s="31"/>
      <c r="I33" s="31"/>
      <c r="J33" s="32">
        <v>9200</v>
      </c>
      <c r="K33" s="32">
        <v>25000</v>
      </c>
      <c r="L33" s="32">
        <v>25000</v>
      </c>
      <c r="M33" s="32">
        <v>25000</v>
      </c>
    </row>
    <row r="34" spans="1:13" ht="17.25" thickBot="1" x14ac:dyDescent="0.35">
      <c r="A34" s="33" t="s">
        <v>192</v>
      </c>
      <c r="B34" s="34" t="s">
        <v>583</v>
      </c>
      <c r="C34" s="35"/>
      <c r="D34" s="35"/>
      <c r="E34" s="35"/>
      <c r="F34" s="35"/>
      <c r="G34" s="35"/>
      <c r="H34" s="35"/>
      <c r="I34" s="35"/>
      <c r="J34" s="375">
        <v>0</v>
      </c>
      <c r="K34" s="376">
        <v>1700000</v>
      </c>
      <c r="L34" s="375">
        <v>0</v>
      </c>
      <c r="M34" s="375">
        <v>0</v>
      </c>
    </row>
    <row r="35" spans="1:13" ht="17.25" thickBot="1" x14ac:dyDescent="0.35">
      <c r="A35" s="30" t="s">
        <v>346</v>
      </c>
      <c r="B35" s="31" t="s">
        <v>564</v>
      </c>
      <c r="C35" s="31"/>
      <c r="D35" s="31"/>
      <c r="E35" s="31"/>
      <c r="F35" s="31"/>
      <c r="G35" s="31"/>
      <c r="H35" s="31"/>
      <c r="I35" s="31"/>
      <c r="J35" s="32">
        <v>100000</v>
      </c>
      <c r="K35" s="32">
        <v>1500000</v>
      </c>
      <c r="L35" s="32">
        <v>0</v>
      </c>
      <c r="M35" s="32">
        <v>0</v>
      </c>
    </row>
    <row r="36" spans="1:13" ht="17.25" thickBot="1" x14ac:dyDescent="0.35">
      <c r="A36" s="33" t="s">
        <v>363</v>
      </c>
      <c r="B36" s="34" t="s">
        <v>561</v>
      </c>
      <c r="C36" s="35"/>
      <c r="D36" s="35"/>
      <c r="E36" s="35"/>
      <c r="F36" s="35"/>
      <c r="G36" s="35"/>
      <c r="H36" s="35"/>
      <c r="I36" s="35"/>
      <c r="J36" s="32">
        <v>90000</v>
      </c>
      <c r="K36" s="32">
        <v>95000</v>
      </c>
      <c r="L36" s="32">
        <v>105000</v>
      </c>
      <c r="M36" s="32">
        <v>105000</v>
      </c>
    </row>
    <row r="37" spans="1:13" ht="17.25" thickBot="1" x14ac:dyDescent="0.35">
      <c r="A37" s="30" t="s">
        <v>371</v>
      </c>
      <c r="B37" s="53" t="s">
        <v>372</v>
      </c>
      <c r="C37" s="53"/>
      <c r="D37" s="53"/>
      <c r="E37" s="53"/>
      <c r="F37" s="53"/>
      <c r="G37" s="53"/>
      <c r="H37" s="53"/>
      <c r="I37" s="53"/>
      <c r="J37" s="54">
        <v>3805500</v>
      </c>
      <c r="K37" s="54">
        <v>2000000</v>
      </c>
      <c r="L37" s="54">
        <v>0</v>
      </c>
      <c r="M37" s="54">
        <v>0</v>
      </c>
    </row>
    <row r="38" spans="1:13" x14ac:dyDescent="0.3">
      <c r="A38" s="385" t="s">
        <v>563</v>
      </c>
      <c r="B38" s="55" t="s">
        <v>562</v>
      </c>
      <c r="C38" s="56"/>
      <c r="D38" s="56"/>
      <c r="E38" s="56"/>
      <c r="F38" s="56"/>
      <c r="G38" s="56"/>
      <c r="H38" s="56"/>
      <c r="I38" s="56"/>
      <c r="J38" s="54">
        <v>60000</v>
      </c>
      <c r="K38" s="54">
        <v>20000</v>
      </c>
      <c r="L38" s="54">
        <v>0</v>
      </c>
      <c r="M38" s="54">
        <v>0</v>
      </c>
    </row>
    <row r="39" spans="1:13" s="58" customFormat="1" ht="33" x14ac:dyDescent="0.3">
      <c r="A39" s="386" t="s">
        <v>565</v>
      </c>
      <c r="B39" s="57" t="s">
        <v>578</v>
      </c>
      <c r="C39" s="31"/>
      <c r="D39" s="31"/>
      <c r="E39" s="31"/>
      <c r="F39" s="31"/>
      <c r="G39" s="31"/>
      <c r="H39" s="31"/>
      <c r="I39" s="31"/>
      <c r="J39" s="32">
        <v>0</v>
      </c>
      <c r="K39" s="32">
        <v>300000</v>
      </c>
      <c r="L39" s="32">
        <v>0</v>
      </c>
      <c r="M39" s="32">
        <v>0</v>
      </c>
    </row>
    <row r="40" spans="1:13" ht="17.25" thickBot="1" x14ac:dyDescent="0.35">
      <c r="A40" s="387" t="s">
        <v>577</v>
      </c>
      <c r="B40" s="59" t="s">
        <v>789</v>
      </c>
      <c r="C40" s="53"/>
      <c r="D40" s="53"/>
      <c r="E40" s="53"/>
      <c r="F40" s="53"/>
      <c r="G40" s="53"/>
      <c r="H40" s="53"/>
      <c r="I40" s="53"/>
      <c r="J40" s="54">
        <v>0</v>
      </c>
      <c r="K40" s="54">
        <v>470000</v>
      </c>
      <c r="L40" s="54">
        <v>0</v>
      </c>
      <c r="M40" s="54">
        <v>0</v>
      </c>
    </row>
    <row r="41" spans="1:13" ht="17.25" thickBot="1" x14ac:dyDescent="0.35">
      <c r="A41" s="30" t="s">
        <v>608</v>
      </c>
      <c r="B41" s="60" t="s">
        <v>609</v>
      </c>
      <c r="C41" s="61"/>
      <c r="D41" s="61"/>
      <c r="E41" s="61"/>
      <c r="F41" s="61"/>
      <c r="G41" s="61"/>
      <c r="H41" s="61"/>
      <c r="I41" s="61"/>
      <c r="J41" s="6">
        <v>0</v>
      </c>
      <c r="K41" s="6">
        <v>15000</v>
      </c>
      <c r="L41" s="6">
        <v>0</v>
      </c>
      <c r="M41" s="6">
        <v>0</v>
      </c>
    </row>
    <row r="42" spans="1:13" ht="17.25" thickBot="1" x14ac:dyDescent="0.35">
      <c r="A42" s="30" t="s">
        <v>608</v>
      </c>
      <c r="B42" s="60" t="s">
        <v>878</v>
      </c>
      <c r="C42" s="61"/>
      <c r="D42" s="61"/>
      <c r="E42" s="61"/>
      <c r="F42" s="61"/>
      <c r="G42" s="61"/>
      <c r="H42" s="61"/>
      <c r="I42" s="61"/>
      <c r="J42" s="6">
        <f>J28-SUM(J30:J41)</f>
        <v>6994166</v>
      </c>
      <c r="K42" s="6">
        <f t="shared" ref="K42:M42" si="3">K28-SUM(K30:K41)</f>
        <v>26039300</v>
      </c>
      <c r="L42" s="6">
        <f t="shared" si="3"/>
        <v>7576300</v>
      </c>
      <c r="M42" s="6">
        <f t="shared" si="3"/>
        <v>8748700</v>
      </c>
    </row>
    <row r="43" spans="1:13" s="62" customFormat="1" ht="17.25" thickBot="1" x14ac:dyDescent="0.3">
      <c r="A43" s="680" t="s">
        <v>193</v>
      </c>
      <c r="B43" s="681" t="s">
        <v>187</v>
      </c>
      <c r="C43" s="683" t="s">
        <v>513</v>
      </c>
      <c r="D43" s="617" t="s">
        <v>514</v>
      </c>
      <c r="E43" s="617" t="s">
        <v>400</v>
      </c>
      <c r="F43" s="616" t="s">
        <v>748</v>
      </c>
      <c r="G43" s="629" t="s">
        <v>749</v>
      </c>
      <c r="H43" s="625" t="s">
        <v>748</v>
      </c>
      <c r="I43" s="616" t="s">
        <v>894</v>
      </c>
      <c r="J43" s="613">
        <v>605999</v>
      </c>
      <c r="K43" s="613">
        <v>1040660</v>
      </c>
      <c r="L43" s="613">
        <v>1101160</v>
      </c>
      <c r="M43" s="613">
        <v>1204160</v>
      </c>
    </row>
    <row r="44" spans="1:13" s="63" customFormat="1" ht="32.25" customHeight="1" thickBot="1" x14ac:dyDescent="0.3">
      <c r="A44" s="680"/>
      <c r="B44" s="682"/>
      <c r="C44" s="683"/>
      <c r="D44" s="617"/>
      <c r="E44" s="617"/>
      <c r="F44" s="616"/>
      <c r="G44" s="629"/>
      <c r="H44" s="625"/>
      <c r="I44" s="616"/>
      <c r="J44" s="613"/>
      <c r="K44" s="613"/>
      <c r="L44" s="613"/>
      <c r="M44" s="613"/>
    </row>
    <row r="45" spans="1:13" ht="17.25" thickBot="1" x14ac:dyDescent="0.35">
      <c r="A45" s="30" t="s">
        <v>194</v>
      </c>
      <c r="B45" s="64" t="s">
        <v>794</v>
      </c>
      <c r="C45" s="64"/>
      <c r="D45" s="64"/>
      <c r="E45" s="64"/>
      <c r="F45" s="64"/>
      <c r="G45" s="64"/>
      <c r="H45" s="64"/>
      <c r="I45" s="64"/>
      <c r="J45" s="5">
        <v>81000</v>
      </c>
      <c r="K45" s="5">
        <v>100000</v>
      </c>
      <c r="L45" s="5">
        <v>100000</v>
      </c>
      <c r="M45" s="5">
        <v>100000</v>
      </c>
    </row>
    <row r="46" spans="1:13" ht="17.25" thickBot="1" x14ac:dyDescent="0.35">
      <c r="A46" s="36" t="s">
        <v>195</v>
      </c>
      <c r="B46" s="37" t="s">
        <v>343</v>
      </c>
      <c r="C46" s="38"/>
      <c r="D46" s="38"/>
      <c r="E46" s="38"/>
      <c r="F46" s="38"/>
      <c r="G46" s="38"/>
      <c r="H46" s="38"/>
      <c r="I46" s="38"/>
      <c r="J46" s="39">
        <f>J43-J45</f>
        <v>524999</v>
      </c>
      <c r="K46" s="39">
        <f t="shared" ref="K46:M46" si="4">K43-K45</f>
        <v>940660</v>
      </c>
      <c r="L46" s="39">
        <f t="shared" si="4"/>
        <v>1001160</v>
      </c>
      <c r="M46" s="39">
        <f t="shared" si="4"/>
        <v>1104160</v>
      </c>
    </row>
    <row r="47" spans="1:13" s="26" customFormat="1" x14ac:dyDescent="0.25">
      <c r="A47" s="678" t="s">
        <v>196</v>
      </c>
      <c r="B47" s="658" t="s">
        <v>188</v>
      </c>
      <c r="C47" s="633" t="s">
        <v>515</v>
      </c>
      <c r="D47" s="633" t="s">
        <v>516</v>
      </c>
      <c r="E47" s="633" t="s">
        <v>517</v>
      </c>
      <c r="F47" s="633" t="s">
        <v>731</v>
      </c>
      <c r="G47" s="630" t="s">
        <v>732</v>
      </c>
      <c r="H47" s="633" t="s">
        <v>731</v>
      </c>
      <c r="I47" s="632" t="s">
        <v>732</v>
      </c>
      <c r="J47" s="627">
        <v>96000</v>
      </c>
      <c r="K47" s="627">
        <v>207000</v>
      </c>
      <c r="L47" s="627">
        <v>304000</v>
      </c>
      <c r="M47" s="627">
        <v>400000</v>
      </c>
    </row>
    <row r="48" spans="1:13" s="26" customFormat="1" ht="48" customHeight="1" thickBot="1" x14ac:dyDescent="0.3">
      <c r="A48" s="679"/>
      <c r="B48" s="636"/>
      <c r="C48" s="615"/>
      <c r="D48" s="615"/>
      <c r="E48" s="615"/>
      <c r="F48" s="615"/>
      <c r="G48" s="631"/>
      <c r="H48" s="615"/>
      <c r="I48" s="614"/>
      <c r="J48" s="613"/>
      <c r="K48" s="613"/>
      <c r="L48" s="613"/>
      <c r="M48" s="613"/>
    </row>
    <row r="49" spans="1:13" s="58" customFormat="1" ht="17.25" thickBot="1" x14ac:dyDescent="0.35">
      <c r="A49" s="30" t="s">
        <v>197</v>
      </c>
      <c r="B49" s="65" t="s">
        <v>327</v>
      </c>
      <c r="C49" s="64"/>
      <c r="D49" s="64"/>
      <c r="E49" s="64"/>
      <c r="F49" s="64"/>
      <c r="G49" s="64"/>
      <c r="H49" s="64"/>
      <c r="I49" s="64"/>
      <c r="J49" s="5">
        <v>26000</v>
      </c>
      <c r="K49" s="5">
        <v>26000</v>
      </c>
      <c r="L49" s="5">
        <v>26000</v>
      </c>
      <c r="M49" s="5">
        <v>26000</v>
      </c>
    </row>
    <row r="50" spans="1:13" ht="17.25" thickBot="1" x14ac:dyDescent="0.35">
      <c r="A50" s="30" t="s">
        <v>198</v>
      </c>
      <c r="B50" s="66" t="s">
        <v>365</v>
      </c>
      <c r="C50" s="67"/>
      <c r="D50" s="67"/>
      <c r="E50" s="67"/>
      <c r="F50" s="67"/>
      <c r="G50" s="67"/>
      <c r="H50" s="67"/>
      <c r="I50" s="67"/>
      <c r="J50" s="39">
        <v>10000</v>
      </c>
      <c r="K50" s="39">
        <v>10000</v>
      </c>
      <c r="L50" s="39">
        <v>10000</v>
      </c>
      <c r="M50" s="39">
        <v>10000</v>
      </c>
    </row>
    <row r="51" spans="1:13" ht="17.25" thickBot="1" x14ac:dyDescent="0.35">
      <c r="A51" s="30" t="s">
        <v>880</v>
      </c>
      <c r="B51" s="66" t="s">
        <v>879</v>
      </c>
      <c r="C51" s="67"/>
      <c r="D51" s="67"/>
      <c r="E51" s="67"/>
      <c r="F51" s="67"/>
      <c r="G51" s="67"/>
      <c r="H51" s="67"/>
      <c r="I51" s="67"/>
      <c r="J51" s="39">
        <f>J47-J49-J50</f>
        <v>60000</v>
      </c>
      <c r="K51" s="39">
        <f t="shared" ref="K51:M51" si="5">K47-K49-K50</f>
        <v>171000</v>
      </c>
      <c r="L51" s="39">
        <f t="shared" si="5"/>
        <v>268000</v>
      </c>
      <c r="M51" s="39">
        <f t="shared" si="5"/>
        <v>364000</v>
      </c>
    </row>
    <row r="52" spans="1:13" s="71" customFormat="1" ht="83.25" thickBot="1" x14ac:dyDescent="0.35">
      <c r="A52" s="671" t="s">
        <v>181</v>
      </c>
      <c r="B52" s="673" t="s">
        <v>182</v>
      </c>
      <c r="C52" s="68" t="s">
        <v>750</v>
      </c>
      <c r="D52" s="673" t="s">
        <v>751</v>
      </c>
      <c r="E52" s="69" t="s">
        <v>517</v>
      </c>
      <c r="F52" s="69" t="s">
        <v>731</v>
      </c>
      <c r="G52" s="69" t="s">
        <v>732</v>
      </c>
      <c r="H52" s="69" t="s">
        <v>731</v>
      </c>
      <c r="I52" s="70" t="s">
        <v>731</v>
      </c>
      <c r="J52" s="675">
        <v>66691348</v>
      </c>
      <c r="K52" s="675">
        <v>581527009</v>
      </c>
      <c r="L52" s="675">
        <v>583205522</v>
      </c>
      <c r="M52" s="675">
        <v>574492580.52999997</v>
      </c>
    </row>
    <row r="53" spans="1:13" s="71" customFormat="1" ht="33.75" thickBot="1" x14ac:dyDescent="0.35">
      <c r="A53" s="672"/>
      <c r="B53" s="674"/>
      <c r="C53" s="48" t="s">
        <v>740</v>
      </c>
      <c r="D53" s="677"/>
      <c r="E53" s="44" t="s">
        <v>752</v>
      </c>
      <c r="F53" s="51">
        <v>19</v>
      </c>
      <c r="G53" s="51">
        <v>15</v>
      </c>
      <c r="H53" s="51">
        <v>18</v>
      </c>
      <c r="I53" s="72">
        <v>15</v>
      </c>
      <c r="J53" s="676"/>
      <c r="K53" s="676"/>
      <c r="L53" s="676"/>
      <c r="M53" s="676"/>
    </row>
    <row r="54" spans="1:13" s="26" customFormat="1" x14ac:dyDescent="0.25">
      <c r="A54" s="567" t="s">
        <v>205</v>
      </c>
      <c r="B54" s="669" t="s">
        <v>199</v>
      </c>
      <c r="C54" s="633" t="s">
        <v>753</v>
      </c>
      <c r="D54" s="633" t="s">
        <v>518</v>
      </c>
      <c r="E54" s="633" t="s">
        <v>755</v>
      </c>
      <c r="F54" s="623">
        <v>208</v>
      </c>
      <c r="G54" s="610">
        <v>180</v>
      </c>
      <c r="H54" s="610">
        <v>200</v>
      </c>
      <c r="I54" s="608">
        <v>195</v>
      </c>
      <c r="J54" s="537">
        <v>12874060</v>
      </c>
      <c r="K54" s="537">
        <v>11353160</v>
      </c>
      <c r="L54" s="537">
        <v>12835390</v>
      </c>
      <c r="M54" s="537">
        <v>11265065</v>
      </c>
    </row>
    <row r="55" spans="1:13" s="26" customFormat="1" ht="15.75" customHeight="1" thickBot="1" x14ac:dyDescent="0.3">
      <c r="A55" s="668"/>
      <c r="B55" s="670"/>
      <c r="C55" s="660"/>
      <c r="D55" s="615"/>
      <c r="E55" s="660"/>
      <c r="F55" s="624"/>
      <c r="G55" s="568"/>
      <c r="H55" s="568"/>
      <c r="I55" s="666"/>
      <c r="J55" s="538"/>
      <c r="K55" s="538"/>
      <c r="L55" s="538"/>
      <c r="M55" s="538"/>
    </row>
    <row r="56" spans="1:13" s="26" customFormat="1" x14ac:dyDescent="0.25">
      <c r="A56" s="668"/>
      <c r="B56" s="670"/>
      <c r="C56" s="633" t="s">
        <v>754</v>
      </c>
      <c r="D56" s="615"/>
      <c r="E56" s="633" t="s">
        <v>400</v>
      </c>
      <c r="F56" s="623">
        <v>151</v>
      </c>
      <c r="G56" s="610">
        <v>90</v>
      </c>
      <c r="H56" s="610">
        <v>130</v>
      </c>
      <c r="I56" s="608">
        <v>120</v>
      </c>
      <c r="J56" s="538"/>
      <c r="K56" s="538"/>
      <c r="L56" s="538"/>
      <c r="M56" s="538"/>
    </row>
    <row r="57" spans="1:13" s="26" customFormat="1" ht="17.25" thickBot="1" x14ac:dyDescent="0.3">
      <c r="A57" s="668"/>
      <c r="B57" s="670"/>
      <c r="C57" s="615"/>
      <c r="D57" s="615"/>
      <c r="E57" s="615"/>
      <c r="F57" s="625"/>
      <c r="G57" s="617"/>
      <c r="H57" s="617"/>
      <c r="I57" s="616"/>
      <c r="J57" s="634"/>
      <c r="K57" s="634"/>
      <c r="L57" s="634"/>
      <c r="M57" s="634"/>
    </row>
    <row r="58" spans="1:13" s="74" customFormat="1" ht="17.25" thickBot="1" x14ac:dyDescent="0.35">
      <c r="A58" s="73" t="s">
        <v>206</v>
      </c>
      <c r="B58" s="65" t="s">
        <v>282</v>
      </c>
      <c r="C58" s="64"/>
      <c r="D58" s="64"/>
      <c r="E58" s="64"/>
      <c r="F58" s="64"/>
      <c r="G58" s="64"/>
      <c r="H58" s="64"/>
      <c r="I58" s="64"/>
      <c r="J58" s="43">
        <v>395000</v>
      </c>
      <c r="K58" s="43">
        <v>261000</v>
      </c>
      <c r="L58" s="43">
        <v>274000</v>
      </c>
      <c r="M58" s="43">
        <v>274000</v>
      </c>
    </row>
    <row r="59" spans="1:13" ht="17.25" thickBot="1" x14ac:dyDescent="0.35">
      <c r="A59" s="75" t="s">
        <v>207</v>
      </c>
      <c r="B59" s="76" t="s">
        <v>283</v>
      </c>
      <c r="C59" s="77"/>
      <c r="D59" s="77"/>
      <c r="E59" s="77"/>
      <c r="F59" s="77"/>
      <c r="G59" s="77"/>
      <c r="H59" s="77"/>
      <c r="I59" s="77"/>
      <c r="J59" s="32">
        <v>2070000</v>
      </c>
      <c r="K59" s="32">
        <v>3437750</v>
      </c>
      <c r="L59" s="32">
        <v>1650000</v>
      </c>
      <c r="M59" s="32">
        <v>550000</v>
      </c>
    </row>
    <row r="60" spans="1:13" ht="17.25" thickBot="1" x14ac:dyDescent="0.35">
      <c r="A60" s="75" t="s">
        <v>208</v>
      </c>
      <c r="B60" s="76" t="s">
        <v>646</v>
      </c>
      <c r="C60" s="77"/>
      <c r="D60" s="77"/>
      <c r="E60" s="77"/>
      <c r="F60" s="77"/>
      <c r="G60" s="77"/>
      <c r="H60" s="77"/>
      <c r="I60" s="77"/>
      <c r="J60" s="32">
        <v>200000</v>
      </c>
      <c r="K60" s="32">
        <v>265000</v>
      </c>
      <c r="L60" s="32">
        <v>285000</v>
      </c>
      <c r="M60" s="32">
        <v>305000</v>
      </c>
    </row>
    <row r="61" spans="1:13" ht="17.25" thickBot="1" x14ac:dyDescent="0.35">
      <c r="A61" s="75" t="s">
        <v>209</v>
      </c>
      <c r="B61" s="76" t="s">
        <v>667</v>
      </c>
      <c r="C61" s="77"/>
      <c r="D61" s="77"/>
      <c r="E61" s="77"/>
      <c r="F61" s="77"/>
      <c r="G61" s="77"/>
      <c r="H61" s="77"/>
      <c r="I61" s="77"/>
      <c r="J61" s="347">
        <v>35000</v>
      </c>
      <c r="K61" s="349">
        <v>75000</v>
      </c>
      <c r="L61" s="349">
        <v>65000</v>
      </c>
      <c r="M61" s="348">
        <v>75000</v>
      </c>
    </row>
    <row r="62" spans="1:13" ht="17.25" thickBot="1" x14ac:dyDescent="0.35">
      <c r="A62" s="78" t="s">
        <v>210</v>
      </c>
      <c r="B62" s="76" t="s">
        <v>623</v>
      </c>
      <c r="C62" s="77"/>
      <c r="D62" s="77"/>
      <c r="E62" s="77"/>
      <c r="F62" s="77"/>
      <c r="G62" s="77"/>
      <c r="H62" s="77"/>
      <c r="I62" s="77"/>
      <c r="J62" s="32">
        <v>75000</v>
      </c>
      <c r="K62" s="32">
        <v>68000</v>
      </c>
      <c r="L62" s="32">
        <v>70000</v>
      </c>
      <c r="M62" s="32">
        <v>70000</v>
      </c>
    </row>
    <row r="63" spans="1:13" ht="17.25" thickBot="1" x14ac:dyDescent="0.35">
      <c r="A63" s="73" t="s">
        <v>624</v>
      </c>
      <c r="B63" s="79" t="s">
        <v>625</v>
      </c>
      <c r="C63" s="38"/>
      <c r="D63" s="38"/>
      <c r="E63" s="38"/>
      <c r="F63" s="38"/>
      <c r="G63" s="38"/>
      <c r="H63" s="38"/>
      <c r="I63" s="38"/>
      <c r="J63" s="39">
        <v>150000</v>
      </c>
      <c r="K63" s="39">
        <v>150000</v>
      </c>
      <c r="L63" s="39">
        <v>326000</v>
      </c>
      <c r="M63" s="39">
        <v>300000</v>
      </c>
    </row>
    <row r="64" spans="1:13" ht="17.25" thickBot="1" x14ac:dyDescent="0.35">
      <c r="A64" s="73" t="s">
        <v>624</v>
      </c>
      <c r="B64" s="79" t="s">
        <v>883</v>
      </c>
      <c r="C64" s="38"/>
      <c r="D64" s="38"/>
      <c r="E64" s="38"/>
      <c r="F64" s="38"/>
      <c r="G64" s="38"/>
      <c r="H64" s="38"/>
      <c r="I64" s="38"/>
      <c r="J64" s="39">
        <v>2000000</v>
      </c>
      <c r="K64" s="39">
        <v>2000000</v>
      </c>
      <c r="L64" s="39">
        <v>2000000</v>
      </c>
      <c r="M64" s="39">
        <v>2000000</v>
      </c>
    </row>
    <row r="65" spans="1:13" ht="17.25" thickBot="1" x14ac:dyDescent="0.35">
      <c r="A65" s="73" t="s">
        <v>624</v>
      </c>
      <c r="B65" s="79" t="s">
        <v>884</v>
      </c>
      <c r="C65" s="38"/>
      <c r="D65" s="38"/>
      <c r="E65" s="38"/>
      <c r="F65" s="38"/>
      <c r="G65" s="38"/>
      <c r="H65" s="38"/>
      <c r="I65" s="38"/>
      <c r="J65" s="39">
        <v>0</v>
      </c>
      <c r="K65" s="39">
        <v>0</v>
      </c>
      <c r="L65" s="39">
        <v>2000000</v>
      </c>
      <c r="M65" s="39">
        <v>2000000</v>
      </c>
    </row>
    <row r="66" spans="1:13" ht="17.25" thickBot="1" x14ac:dyDescent="0.35">
      <c r="A66" s="73" t="s">
        <v>882</v>
      </c>
      <c r="B66" s="79" t="s">
        <v>881</v>
      </c>
      <c r="C66" s="38"/>
      <c r="D66" s="38"/>
      <c r="E66" s="38"/>
      <c r="F66" s="38"/>
      <c r="G66" s="38"/>
      <c r="H66" s="38"/>
      <c r="I66" s="38"/>
      <c r="J66" s="39">
        <f>J54-SUM(J58:J65)</f>
        <v>7949060</v>
      </c>
      <c r="K66" s="39">
        <f t="shared" ref="K66:M66" si="6">K54-SUM(K58:K65)</f>
        <v>5096410</v>
      </c>
      <c r="L66" s="39">
        <f t="shared" si="6"/>
        <v>6165390</v>
      </c>
      <c r="M66" s="39">
        <f t="shared" si="6"/>
        <v>5691065</v>
      </c>
    </row>
    <row r="67" spans="1:13" s="41" customFormat="1" ht="33.75" thickBot="1" x14ac:dyDescent="0.3">
      <c r="A67" s="617" t="s">
        <v>211</v>
      </c>
      <c r="B67" s="666" t="s">
        <v>200</v>
      </c>
      <c r="C67" s="80" t="s">
        <v>756</v>
      </c>
      <c r="D67" s="667" t="s">
        <v>519</v>
      </c>
      <c r="E67" s="81" t="s">
        <v>758</v>
      </c>
      <c r="F67" s="82">
        <v>75</v>
      </c>
      <c r="G67" s="83">
        <v>80</v>
      </c>
      <c r="H67" s="418">
        <v>0.76</v>
      </c>
      <c r="I67" s="419">
        <v>0.78</v>
      </c>
      <c r="J67" s="538">
        <v>6739038.1900000004</v>
      </c>
      <c r="K67" s="538">
        <v>82200500</v>
      </c>
      <c r="L67" s="538">
        <v>92890480</v>
      </c>
      <c r="M67" s="538">
        <v>93059400</v>
      </c>
    </row>
    <row r="68" spans="1:13" s="41" customFormat="1" ht="33.75" thickBot="1" x14ac:dyDescent="0.3">
      <c r="A68" s="617"/>
      <c r="B68" s="608"/>
      <c r="C68" s="84" t="s">
        <v>757</v>
      </c>
      <c r="D68" s="667"/>
      <c r="E68" s="84" t="s">
        <v>758</v>
      </c>
      <c r="F68" s="85">
        <v>20</v>
      </c>
      <c r="G68" s="86">
        <v>30</v>
      </c>
      <c r="H68" s="420">
        <v>0.23</v>
      </c>
      <c r="I68" s="421">
        <v>0.25</v>
      </c>
      <c r="J68" s="538"/>
      <c r="K68" s="538"/>
      <c r="L68" s="538"/>
      <c r="M68" s="538"/>
    </row>
    <row r="69" spans="1:13" ht="17.25" thickBot="1" x14ac:dyDescent="0.35">
      <c r="A69" s="87" t="s">
        <v>217</v>
      </c>
      <c r="B69" s="28" t="s">
        <v>277</v>
      </c>
      <c r="C69" s="29"/>
      <c r="D69" s="29"/>
      <c r="E69" s="29"/>
      <c r="F69" s="29"/>
      <c r="G69" s="29"/>
      <c r="H69" s="29"/>
      <c r="I69" s="29"/>
      <c r="J69" s="43">
        <v>300000</v>
      </c>
      <c r="K69" s="43">
        <v>300000</v>
      </c>
      <c r="L69" s="43">
        <v>320000</v>
      </c>
      <c r="M69" s="43">
        <v>320000</v>
      </c>
    </row>
    <row r="70" spans="1:13" ht="17.25" thickBot="1" x14ac:dyDescent="0.35">
      <c r="A70" s="73" t="s">
        <v>218</v>
      </c>
      <c r="B70" s="31" t="s">
        <v>278</v>
      </c>
      <c r="C70" s="31"/>
      <c r="D70" s="31"/>
      <c r="E70" s="31"/>
      <c r="F70" s="31"/>
      <c r="G70" s="31"/>
      <c r="H70" s="31"/>
      <c r="I70" s="31"/>
      <c r="J70" s="346">
        <v>670000</v>
      </c>
      <c r="K70" s="346">
        <v>650000</v>
      </c>
      <c r="L70" s="346">
        <v>963450</v>
      </c>
      <c r="M70" s="346">
        <v>1050000</v>
      </c>
    </row>
    <row r="71" spans="1:13" ht="17.25" thickBot="1" x14ac:dyDescent="0.35">
      <c r="A71" s="75" t="s">
        <v>219</v>
      </c>
      <c r="B71" s="34" t="s">
        <v>279</v>
      </c>
      <c r="C71" s="35"/>
      <c r="D71" s="35"/>
      <c r="E71" s="35"/>
      <c r="F71" s="35"/>
      <c r="G71" s="35"/>
      <c r="H71" s="35"/>
      <c r="I71" s="35"/>
      <c r="J71" s="32">
        <v>1179000</v>
      </c>
      <c r="K71" s="32">
        <v>1200000</v>
      </c>
      <c r="L71" s="32">
        <v>1195200</v>
      </c>
      <c r="M71" s="32">
        <v>965604</v>
      </c>
    </row>
    <row r="72" spans="1:13" ht="17.25" thickBot="1" x14ac:dyDescent="0.35">
      <c r="A72" s="88" t="s">
        <v>220</v>
      </c>
      <c r="B72" s="89" t="s">
        <v>291</v>
      </c>
      <c r="C72" s="31"/>
      <c r="D72" s="31"/>
      <c r="E72" s="31"/>
      <c r="F72" s="31"/>
      <c r="G72" s="31"/>
      <c r="H72" s="31"/>
      <c r="I72" s="31"/>
      <c r="J72" s="346">
        <v>1300000</v>
      </c>
      <c r="K72" s="346">
        <v>1498450</v>
      </c>
      <c r="L72" s="346">
        <v>1262480</v>
      </c>
      <c r="M72" s="346">
        <v>1364400</v>
      </c>
    </row>
    <row r="73" spans="1:13" ht="17.25" thickBot="1" x14ac:dyDescent="0.35">
      <c r="A73" s="90" t="s">
        <v>221</v>
      </c>
      <c r="B73" s="91" t="s">
        <v>546</v>
      </c>
      <c r="C73" s="35"/>
      <c r="D73" s="35"/>
      <c r="E73" s="35"/>
      <c r="F73" s="35"/>
      <c r="G73" s="35"/>
      <c r="H73" s="35"/>
      <c r="I73" s="35"/>
      <c r="J73" s="113">
        <v>970000</v>
      </c>
      <c r="K73" s="32">
        <v>1458500</v>
      </c>
      <c r="L73" s="32">
        <v>1615000</v>
      </c>
      <c r="M73" s="32">
        <v>1760000</v>
      </c>
    </row>
    <row r="74" spans="1:13" ht="17.25" thickBot="1" x14ac:dyDescent="0.35">
      <c r="A74" s="73" t="s">
        <v>332</v>
      </c>
      <c r="B74" s="31" t="s">
        <v>331</v>
      </c>
      <c r="C74" s="31"/>
      <c r="D74" s="31"/>
      <c r="E74" s="31"/>
      <c r="F74" s="31"/>
      <c r="G74" s="31"/>
      <c r="H74" s="31"/>
      <c r="I74" s="31"/>
      <c r="J74" s="32">
        <v>50000</v>
      </c>
      <c r="K74" s="32">
        <v>0</v>
      </c>
      <c r="L74" s="32">
        <v>55000</v>
      </c>
      <c r="M74" s="32">
        <v>55000</v>
      </c>
    </row>
    <row r="75" spans="1:13" ht="17.25" thickBot="1" x14ac:dyDescent="0.35">
      <c r="A75" s="92" t="s">
        <v>648</v>
      </c>
      <c r="B75" s="79" t="s">
        <v>541</v>
      </c>
      <c r="C75" s="38"/>
      <c r="D75" s="38"/>
      <c r="E75" s="38"/>
      <c r="F75" s="38"/>
      <c r="G75" s="38"/>
      <c r="H75" s="38"/>
      <c r="I75" s="38"/>
      <c r="J75" s="39">
        <v>45000</v>
      </c>
      <c r="K75" s="39">
        <v>0</v>
      </c>
      <c r="L75" s="39">
        <v>0</v>
      </c>
      <c r="M75" s="39">
        <v>0</v>
      </c>
    </row>
    <row r="76" spans="1:13" ht="17.25" thickBot="1" x14ac:dyDescent="0.35">
      <c r="A76" s="92" t="s">
        <v>885</v>
      </c>
      <c r="B76" s="79" t="s">
        <v>886</v>
      </c>
      <c r="C76" s="38"/>
      <c r="D76" s="38"/>
      <c r="E76" s="38"/>
      <c r="F76" s="38"/>
      <c r="G76" s="38"/>
      <c r="H76" s="38"/>
      <c r="I76" s="38"/>
      <c r="J76" s="39">
        <f>J67-SUM(J69:J75)</f>
        <v>2225038.1900000004</v>
      </c>
      <c r="K76" s="39">
        <f t="shared" ref="K76:M76" si="7">K67-SUM(K69:K75)</f>
        <v>77093550</v>
      </c>
      <c r="L76" s="39">
        <f t="shared" si="7"/>
        <v>87479350</v>
      </c>
      <c r="M76" s="39">
        <f t="shared" si="7"/>
        <v>87544396</v>
      </c>
    </row>
    <row r="77" spans="1:13" s="26" customFormat="1" x14ac:dyDescent="0.25">
      <c r="A77" s="665" t="s">
        <v>222</v>
      </c>
      <c r="B77" s="636" t="s">
        <v>201</v>
      </c>
      <c r="C77" s="615" t="s">
        <v>521</v>
      </c>
      <c r="D77" s="615" t="s">
        <v>522</v>
      </c>
      <c r="E77" s="615" t="s">
        <v>400</v>
      </c>
      <c r="F77" s="615">
        <v>0</v>
      </c>
      <c r="G77" s="615">
        <v>45</v>
      </c>
      <c r="H77" s="615">
        <v>4</v>
      </c>
      <c r="I77" s="614">
        <v>10</v>
      </c>
      <c r="J77" s="538">
        <v>2723275</v>
      </c>
      <c r="K77" s="538">
        <v>14694500</v>
      </c>
      <c r="L77" s="538">
        <v>13655000</v>
      </c>
      <c r="M77" s="538">
        <v>16761000</v>
      </c>
    </row>
    <row r="78" spans="1:13" s="26" customFormat="1" ht="36.75" customHeight="1" thickBot="1" x14ac:dyDescent="0.3">
      <c r="A78" s="665"/>
      <c r="B78" s="636"/>
      <c r="C78" s="615"/>
      <c r="D78" s="615"/>
      <c r="E78" s="615"/>
      <c r="F78" s="615"/>
      <c r="G78" s="615"/>
      <c r="H78" s="615"/>
      <c r="I78" s="614"/>
      <c r="J78" s="538"/>
      <c r="K78" s="538"/>
      <c r="L78" s="538"/>
      <c r="M78" s="538"/>
    </row>
    <row r="79" spans="1:13" ht="17.25" thickBot="1" x14ac:dyDescent="0.35">
      <c r="A79" s="93" t="s">
        <v>226</v>
      </c>
      <c r="B79" s="94" t="s">
        <v>275</v>
      </c>
      <c r="C79" s="64"/>
      <c r="D79" s="64"/>
      <c r="E79" s="64"/>
      <c r="F79" s="64"/>
      <c r="G79" s="64"/>
      <c r="H79" s="64"/>
      <c r="I79" s="64"/>
      <c r="J79" s="43">
        <f>J77-J80</f>
        <v>2653775</v>
      </c>
      <c r="K79" s="43">
        <f t="shared" ref="K79:M79" si="8">K77-K80</f>
        <v>14670500</v>
      </c>
      <c r="L79" s="43">
        <f t="shared" si="8"/>
        <v>13655000</v>
      </c>
      <c r="M79" s="43">
        <f t="shared" si="8"/>
        <v>16761000</v>
      </c>
    </row>
    <row r="80" spans="1:13" ht="17.25" thickBot="1" x14ac:dyDescent="0.35">
      <c r="A80" s="92" t="s">
        <v>227</v>
      </c>
      <c r="B80" s="95" t="s">
        <v>333</v>
      </c>
      <c r="C80" s="67"/>
      <c r="D80" s="67"/>
      <c r="E80" s="67"/>
      <c r="F80" s="67"/>
      <c r="G80" s="67"/>
      <c r="H80" s="67"/>
      <c r="I80" s="67"/>
      <c r="J80" s="5">
        <v>69500</v>
      </c>
      <c r="K80" s="5">
        <v>24000</v>
      </c>
      <c r="L80" s="5">
        <v>0</v>
      </c>
      <c r="M80" s="5">
        <v>0</v>
      </c>
    </row>
    <row r="81" spans="1:13" s="41" customFormat="1" ht="17.25" thickBot="1" x14ac:dyDescent="0.3">
      <c r="A81" s="665" t="s">
        <v>223</v>
      </c>
      <c r="B81" s="636" t="s">
        <v>202</v>
      </c>
      <c r="C81" s="81" t="s">
        <v>759</v>
      </c>
      <c r="D81" s="615" t="s">
        <v>523</v>
      </c>
      <c r="E81" s="96" t="s">
        <v>758</v>
      </c>
      <c r="F81" s="96">
        <v>35</v>
      </c>
      <c r="G81" s="96">
        <v>50</v>
      </c>
      <c r="H81" s="96">
        <v>40</v>
      </c>
      <c r="I81" s="97">
        <v>45</v>
      </c>
      <c r="J81" s="538">
        <v>41668227.810000002</v>
      </c>
      <c r="K81" s="538">
        <v>471017102</v>
      </c>
      <c r="L81" s="538">
        <v>460981445</v>
      </c>
      <c r="M81" s="538">
        <v>450682638.52999997</v>
      </c>
    </row>
    <row r="82" spans="1:13" s="41" customFormat="1" ht="17.25" thickBot="1" x14ac:dyDescent="0.3">
      <c r="A82" s="665"/>
      <c r="B82" s="636"/>
      <c r="C82" s="84" t="s">
        <v>760</v>
      </c>
      <c r="D82" s="615"/>
      <c r="E82" s="81" t="s">
        <v>758</v>
      </c>
      <c r="F82" s="84">
        <v>16</v>
      </c>
      <c r="G82" s="84">
        <v>20</v>
      </c>
      <c r="H82" s="84">
        <v>17</v>
      </c>
      <c r="I82" s="98">
        <v>18</v>
      </c>
      <c r="J82" s="538"/>
      <c r="K82" s="538"/>
      <c r="L82" s="538"/>
      <c r="M82" s="538"/>
    </row>
    <row r="83" spans="1:13" ht="17.25" thickBot="1" x14ac:dyDescent="0.35">
      <c r="A83" s="87" t="s">
        <v>228</v>
      </c>
      <c r="B83" s="28" t="s">
        <v>289</v>
      </c>
      <c r="C83" s="29"/>
      <c r="D83" s="29"/>
      <c r="E83" s="29"/>
      <c r="F83" s="29"/>
      <c r="G83" s="29"/>
      <c r="H83" s="29"/>
      <c r="I83" s="29"/>
      <c r="J83" s="5">
        <v>9105460</v>
      </c>
      <c r="K83" s="7">
        <v>19166750</v>
      </c>
      <c r="L83" s="7">
        <v>13480965</v>
      </c>
      <c r="M83" s="7">
        <v>12699955</v>
      </c>
    </row>
    <row r="84" spans="1:13" ht="17.25" thickBot="1" x14ac:dyDescent="0.35">
      <c r="A84" s="73" t="s">
        <v>229</v>
      </c>
      <c r="B84" s="31" t="s">
        <v>280</v>
      </c>
      <c r="C84" s="31"/>
      <c r="D84" s="31"/>
      <c r="E84" s="31"/>
      <c r="F84" s="31"/>
      <c r="G84" s="31"/>
      <c r="H84" s="31"/>
      <c r="I84" s="31"/>
      <c r="J84" s="32">
        <v>2620000</v>
      </c>
      <c r="K84" s="32">
        <v>2115000</v>
      </c>
      <c r="L84" s="32">
        <v>2600000</v>
      </c>
      <c r="M84" s="32">
        <v>3149000</v>
      </c>
    </row>
    <row r="85" spans="1:13" ht="17.25" thickBot="1" x14ac:dyDescent="0.35">
      <c r="A85" s="78" t="s">
        <v>230</v>
      </c>
      <c r="B85" s="34" t="s">
        <v>306</v>
      </c>
      <c r="C85" s="35"/>
      <c r="D85" s="35"/>
      <c r="E85" s="35"/>
      <c r="F85" s="35"/>
      <c r="G85" s="35"/>
      <c r="H85" s="35"/>
      <c r="I85" s="35"/>
      <c r="J85" s="346">
        <v>910000</v>
      </c>
      <c r="K85" s="346">
        <v>1370000</v>
      </c>
      <c r="L85" s="346">
        <v>965000</v>
      </c>
      <c r="M85" s="346">
        <v>720000</v>
      </c>
    </row>
    <row r="86" spans="1:13" ht="17.25" thickBot="1" x14ac:dyDescent="0.35">
      <c r="A86" s="73" t="s">
        <v>231</v>
      </c>
      <c r="B86" s="31" t="s">
        <v>292</v>
      </c>
      <c r="C86" s="31"/>
      <c r="D86" s="31"/>
      <c r="E86" s="31"/>
      <c r="F86" s="31"/>
      <c r="G86" s="31"/>
      <c r="H86" s="31"/>
      <c r="I86" s="31"/>
      <c r="J86" s="32">
        <v>30000</v>
      </c>
      <c r="K86" s="32">
        <v>10000</v>
      </c>
      <c r="L86" s="32">
        <v>0</v>
      </c>
      <c r="M86" s="32">
        <v>0</v>
      </c>
    </row>
    <row r="87" spans="1:13" ht="17.25" thickBot="1" x14ac:dyDescent="0.35">
      <c r="A87" s="73" t="s">
        <v>232</v>
      </c>
      <c r="B87" s="91" t="s">
        <v>568</v>
      </c>
      <c r="C87" s="35"/>
      <c r="D87" s="35"/>
      <c r="E87" s="35"/>
      <c r="F87" s="35"/>
      <c r="G87" s="35"/>
      <c r="H87" s="35"/>
      <c r="I87" s="35"/>
      <c r="J87" s="32">
        <v>0</v>
      </c>
      <c r="K87" s="32">
        <v>100000</v>
      </c>
      <c r="L87" s="32">
        <v>120000</v>
      </c>
      <c r="M87" s="32">
        <v>300000</v>
      </c>
    </row>
    <row r="88" spans="1:13" ht="17.25" thickBot="1" x14ac:dyDescent="0.35">
      <c r="A88" s="73" t="s">
        <v>322</v>
      </c>
      <c r="B88" s="31" t="s">
        <v>587</v>
      </c>
      <c r="C88" s="31"/>
      <c r="D88" s="31"/>
      <c r="E88" s="31"/>
      <c r="F88" s="31"/>
      <c r="G88" s="31"/>
      <c r="H88" s="31"/>
      <c r="I88" s="31"/>
      <c r="J88" s="378">
        <v>12500</v>
      </c>
      <c r="K88" s="377">
        <v>100000</v>
      </c>
      <c r="L88" s="378">
        <v>150000</v>
      </c>
      <c r="M88" s="378">
        <v>150000</v>
      </c>
    </row>
    <row r="89" spans="1:13" ht="17.25" thickBot="1" x14ac:dyDescent="0.35">
      <c r="A89" s="73" t="s">
        <v>348</v>
      </c>
      <c r="B89" s="91" t="s">
        <v>347</v>
      </c>
      <c r="C89" s="35"/>
      <c r="D89" s="35"/>
      <c r="E89" s="35"/>
      <c r="F89" s="35"/>
      <c r="G89" s="35"/>
      <c r="H89" s="35"/>
      <c r="I89" s="35"/>
      <c r="J89" s="5">
        <v>85000</v>
      </c>
      <c r="K89" s="5">
        <v>80000</v>
      </c>
      <c r="L89" s="5">
        <v>105000</v>
      </c>
      <c r="M89" s="5">
        <v>105000</v>
      </c>
    </row>
    <row r="90" spans="1:13" ht="33.75" thickBot="1" x14ac:dyDescent="0.35">
      <c r="A90" s="73" t="s">
        <v>364</v>
      </c>
      <c r="B90" s="31" t="s">
        <v>645</v>
      </c>
      <c r="C90" s="31"/>
      <c r="D90" s="31"/>
      <c r="E90" s="31"/>
      <c r="F90" s="31"/>
      <c r="G90" s="31"/>
      <c r="H90" s="31"/>
      <c r="I90" s="31"/>
      <c r="J90" s="32">
        <v>200000</v>
      </c>
      <c r="K90" s="32">
        <v>150000</v>
      </c>
      <c r="L90" s="32">
        <v>150000</v>
      </c>
      <c r="M90" s="32">
        <v>150000</v>
      </c>
    </row>
    <row r="91" spans="1:13" ht="17.25" thickBot="1" x14ac:dyDescent="0.35">
      <c r="A91" s="73" t="s">
        <v>588</v>
      </c>
      <c r="B91" s="91" t="s">
        <v>589</v>
      </c>
      <c r="C91" s="35"/>
      <c r="D91" s="35"/>
      <c r="E91" s="35"/>
      <c r="F91" s="35"/>
      <c r="G91" s="35"/>
      <c r="H91" s="35"/>
      <c r="I91" s="35"/>
      <c r="J91" s="378">
        <v>400000</v>
      </c>
      <c r="K91" s="377">
        <v>700000</v>
      </c>
      <c r="L91" s="378">
        <v>0</v>
      </c>
      <c r="M91" s="378">
        <v>0</v>
      </c>
    </row>
    <row r="92" spans="1:13" ht="17.25" thickBot="1" x14ac:dyDescent="0.35">
      <c r="A92" s="382" t="s">
        <v>613</v>
      </c>
      <c r="B92" s="31" t="s">
        <v>614</v>
      </c>
      <c r="C92" s="31"/>
      <c r="D92" s="31"/>
      <c r="E92" s="31"/>
      <c r="F92" s="31"/>
      <c r="G92" s="31"/>
      <c r="H92" s="31"/>
      <c r="I92" s="31"/>
      <c r="J92" s="32">
        <v>0</v>
      </c>
      <c r="K92" s="32">
        <v>2000000</v>
      </c>
      <c r="L92" s="32">
        <v>0</v>
      </c>
      <c r="M92" s="32">
        <v>0</v>
      </c>
    </row>
    <row r="93" spans="1:13" ht="17.25" thickBot="1" x14ac:dyDescent="0.35">
      <c r="A93" s="382" t="s">
        <v>615</v>
      </c>
      <c r="B93" s="91" t="s">
        <v>616</v>
      </c>
      <c r="C93" s="35"/>
      <c r="D93" s="35"/>
      <c r="E93" s="35"/>
      <c r="F93" s="35"/>
      <c r="G93" s="35"/>
      <c r="H93" s="35"/>
      <c r="I93" s="35"/>
      <c r="J93" s="32">
        <v>0</v>
      </c>
      <c r="K93" s="32">
        <v>400000</v>
      </c>
      <c r="L93" s="32">
        <v>0</v>
      </c>
      <c r="M93" s="32">
        <v>0</v>
      </c>
    </row>
    <row r="94" spans="1:13" x14ac:dyDescent="0.3">
      <c r="A94" s="281" t="s">
        <v>617</v>
      </c>
      <c r="B94" s="282" t="s">
        <v>618</v>
      </c>
      <c r="C94" s="282"/>
      <c r="D94" s="282"/>
      <c r="E94" s="282"/>
      <c r="F94" s="282"/>
      <c r="G94" s="282"/>
      <c r="H94" s="282"/>
      <c r="I94" s="282"/>
      <c r="J94" s="294">
        <v>0</v>
      </c>
      <c r="K94" s="294">
        <v>100000</v>
      </c>
      <c r="L94" s="294">
        <v>0</v>
      </c>
      <c r="M94" s="294">
        <v>0</v>
      </c>
    </row>
    <row r="95" spans="1:13" s="58" customFormat="1" ht="33" x14ac:dyDescent="0.3">
      <c r="A95" s="383" t="s">
        <v>668</v>
      </c>
      <c r="B95" s="57" t="s">
        <v>669</v>
      </c>
      <c r="C95" s="282"/>
      <c r="D95" s="282"/>
      <c r="E95" s="282"/>
      <c r="F95" s="282"/>
      <c r="G95" s="282"/>
      <c r="H95" s="282"/>
      <c r="I95" s="282"/>
      <c r="J95" s="32">
        <v>150000</v>
      </c>
      <c r="K95" s="32">
        <v>1125000</v>
      </c>
      <c r="L95" s="32">
        <v>1136250</v>
      </c>
      <c r="M95" s="32">
        <v>1158975</v>
      </c>
    </row>
    <row r="96" spans="1:13" x14ac:dyDescent="0.3">
      <c r="A96" s="384" t="s">
        <v>791</v>
      </c>
      <c r="B96" s="57" t="s">
        <v>792</v>
      </c>
      <c r="C96" s="282"/>
      <c r="D96" s="282"/>
      <c r="E96" s="282"/>
      <c r="F96" s="282"/>
      <c r="G96" s="282"/>
      <c r="H96" s="282"/>
      <c r="I96" s="282"/>
      <c r="J96" s="32">
        <v>600000</v>
      </c>
      <c r="K96" s="32">
        <v>600000</v>
      </c>
      <c r="L96" s="32">
        <v>3900000</v>
      </c>
      <c r="M96" s="32">
        <v>0</v>
      </c>
    </row>
    <row r="97" spans="1:13" ht="17.25" thickBot="1" x14ac:dyDescent="0.35">
      <c r="A97" s="384" t="s">
        <v>791</v>
      </c>
      <c r="B97" s="91" t="s">
        <v>887</v>
      </c>
      <c r="C97" s="282"/>
      <c r="D97" s="282"/>
      <c r="E97" s="282"/>
      <c r="F97" s="282"/>
      <c r="G97" s="282"/>
      <c r="H97" s="282"/>
      <c r="I97" s="282"/>
      <c r="J97" s="338">
        <f>J81-SUM(J83:J96)</f>
        <v>27555267.810000002</v>
      </c>
      <c r="K97" s="338">
        <f t="shared" ref="K97:M97" si="9">K81-SUM(K83:K96)</f>
        <v>443000352</v>
      </c>
      <c r="L97" s="338">
        <f t="shared" si="9"/>
        <v>438374230</v>
      </c>
      <c r="M97" s="338">
        <f t="shared" si="9"/>
        <v>432249708.52999997</v>
      </c>
    </row>
    <row r="98" spans="1:13" s="62" customFormat="1" ht="50.25" customHeight="1" x14ac:dyDescent="0.25">
      <c r="A98" s="656" t="s">
        <v>224</v>
      </c>
      <c r="B98" s="658" t="s">
        <v>203</v>
      </c>
      <c r="C98" s="633" t="s">
        <v>524</v>
      </c>
      <c r="D98" s="633" t="s">
        <v>525</v>
      </c>
      <c r="E98" s="661" t="s">
        <v>761</v>
      </c>
      <c r="F98" s="663">
        <v>888125</v>
      </c>
      <c r="G98" s="663">
        <v>3000000</v>
      </c>
      <c r="H98" s="633">
        <v>1000000</v>
      </c>
      <c r="I98" s="632">
        <v>1000000</v>
      </c>
      <c r="J98" s="654">
        <v>2261747</v>
      </c>
      <c r="K98" s="654">
        <v>2061747</v>
      </c>
      <c r="L98" s="654">
        <v>2663207</v>
      </c>
      <c r="M98" s="654">
        <v>2554477</v>
      </c>
    </row>
    <row r="99" spans="1:13" s="63" customFormat="1" ht="50.25" customHeight="1" thickBot="1" x14ac:dyDescent="0.3">
      <c r="A99" s="657"/>
      <c r="B99" s="659"/>
      <c r="C99" s="660"/>
      <c r="D99" s="660"/>
      <c r="E99" s="662"/>
      <c r="F99" s="660"/>
      <c r="G99" s="660"/>
      <c r="H99" s="660"/>
      <c r="I99" s="664"/>
      <c r="J99" s="634"/>
      <c r="K99" s="634"/>
      <c r="L99" s="634"/>
      <c r="M99" s="634"/>
    </row>
    <row r="100" spans="1:13" ht="17.25" thickBot="1" x14ac:dyDescent="0.35">
      <c r="A100" s="381" t="s">
        <v>233</v>
      </c>
      <c r="B100" s="91" t="s">
        <v>337</v>
      </c>
      <c r="C100" s="35"/>
      <c r="D100" s="35"/>
      <c r="E100" s="35"/>
      <c r="F100" s="35"/>
      <c r="G100" s="35"/>
      <c r="H100" s="35"/>
      <c r="I100" s="35"/>
      <c r="J100" s="346">
        <v>15000</v>
      </c>
      <c r="K100" s="346">
        <v>20000</v>
      </c>
      <c r="L100" s="346">
        <v>20000</v>
      </c>
      <c r="M100" s="346">
        <v>20000</v>
      </c>
    </row>
    <row r="101" spans="1:13" ht="17.25" thickBot="1" x14ac:dyDescent="0.35">
      <c r="A101" s="73" t="s">
        <v>234</v>
      </c>
      <c r="B101" s="31" t="s">
        <v>374</v>
      </c>
      <c r="C101" s="31"/>
      <c r="D101" s="31"/>
      <c r="E101" s="31"/>
      <c r="F101" s="31"/>
      <c r="G101" s="31"/>
      <c r="H101" s="31"/>
      <c r="I101" s="31"/>
      <c r="J101" s="32">
        <v>150000</v>
      </c>
      <c r="K101" s="32">
        <v>200000</v>
      </c>
      <c r="L101" s="32">
        <v>202000</v>
      </c>
      <c r="M101" s="32">
        <v>206400</v>
      </c>
    </row>
    <row r="102" spans="1:13" ht="17.25" thickBot="1" x14ac:dyDescent="0.35">
      <c r="A102" s="78" t="s">
        <v>235</v>
      </c>
      <c r="B102" s="34" t="s">
        <v>385</v>
      </c>
      <c r="C102" s="35"/>
      <c r="D102" s="35"/>
      <c r="E102" s="35"/>
      <c r="F102" s="35"/>
      <c r="G102" s="35"/>
      <c r="H102" s="35"/>
      <c r="I102" s="35"/>
      <c r="J102" s="32">
        <f>J98-SUM(J100,J101,J103)</f>
        <v>2041747</v>
      </c>
      <c r="K102" s="32">
        <f t="shared" ref="K102:M102" si="10">K98-SUM(K100,K101,K103)</f>
        <v>1741747</v>
      </c>
      <c r="L102" s="32">
        <f t="shared" si="10"/>
        <v>2340807</v>
      </c>
      <c r="M102" s="32">
        <f t="shared" si="10"/>
        <v>2226869</v>
      </c>
    </row>
    <row r="103" spans="1:13" ht="33.75" thickBot="1" x14ac:dyDescent="0.35">
      <c r="A103" s="73" t="s">
        <v>236</v>
      </c>
      <c r="B103" s="67" t="s">
        <v>630</v>
      </c>
      <c r="C103" s="67"/>
      <c r="D103" s="67"/>
      <c r="E103" s="67"/>
      <c r="F103" s="67"/>
      <c r="G103" s="67"/>
      <c r="H103" s="67"/>
      <c r="I103" s="67"/>
      <c r="J103" s="409">
        <v>55000</v>
      </c>
      <c r="K103" s="409">
        <v>100000</v>
      </c>
      <c r="L103" s="409">
        <v>100400</v>
      </c>
      <c r="M103" s="409">
        <v>101208</v>
      </c>
    </row>
    <row r="104" spans="1:13" s="62" customFormat="1" ht="44.25" customHeight="1" thickBot="1" x14ac:dyDescent="0.3">
      <c r="A104" s="655" t="s">
        <v>225</v>
      </c>
      <c r="B104" s="636" t="s">
        <v>204</v>
      </c>
      <c r="C104" s="96" t="s">
        <v>762</v>
      </c>
      <c r="D104" s="615" t="s">
        <v>526</v>
      </c>
      <c r="E104" s="96" t="s">
        <v>520</v>
      </c>
      <c r="F104" s="96">
        <v>0</v>
      </c>
      <c r="G104" s="96">
        <v>220</v>
      </c>
      <c r="H104" s="99">
        <v>50</v>
      </c>
      <c r="I104" s="100">
        <v>50</v>
      </c>
      <c r="J104" s="654">
        <v>425000</v>
      </c>
      <c r="K104" s="654">
        <v>200000</v>
      </c>
      <c r="L104" s="654">
        <v>180000</v>
      </c>
      <c r="M104" s="654">
        <v>170000</v>
      </c>
    </row>
    <row r="105" spans="1:13" s="63" customFormat="1" ht="33.75" thickBot="1" x14ac:dyDescent="0.3">
      <c r="A105" s="655"/>
      <c r="B105" s="636"/>
      <c r="C105" s="81" t="s">
        <v>763</v>
      </c>
      <c r="D105" s="615"/>
      <c r="E105" s="81" t="s">
        <v>758</v>
      </c>
      <c r="F105" s="84">
        <v>16.600000000000001</v>
      </c>
      <c r="G105" s="84">
        <v>25</v>
      </c>
      <c r="H105" s="101">
        <v>18</v>
      </c>
      <c r="I105" s="102">
        <v>19</v>
      </c>
      <c r="J105" s="634"/>
      <c r="K105" s="634"/>
      <c r="L105" s="634"/>
      <c r="M105" s="634"/>
    </row>
    <row r="106" spans="1:13" ht="17.25" thickBot="1" x14ac:dyDescent="0.35">
      <c r="A106" s="87" t="s">
        <v>237</v>
      </c>
      <c r="B106" s="28" t="s">
        <v>336</v>
      </c>
      <c r="C106" s="29"/>
      <c r="D106" s="29"/>
      <c r="E106" s="29"/>
      <c r="F106" s="29"/>
      <c r="G106" s="29"/>
      <c r="H106" s="29"/>
      <c r="I106" s="29"/>
      <c r="J106" s="410">
        <v>0</v>
      </c>
      <c r="K106" s="410">
        <v>150000</v>
      </c>
      <c r="L106" s="410">
        <v>150000</v>
      </c>
      <c r="M106" s="410">
        <v>150000</v>
      </c>
    </row>
    <row r="107" spans="1:13" ht="17.25" thickBot="1" x14ac:dyDescent="0.35">
      <c r="A107" s="73" t="s">
        <v>238</v>
      </c>
      <c r="B107" s="31" t="s">
        <v>361</v>
      </c>
      <c r="C107" s="31"/>
      <c r="D107" s="31"/>
      <c r="E107" s="31"/>
      <c r="F107" s="31"/>
      <c r="G107" s="31"/>
      <c r="H107" s="31"/>
      <c r="I107" s="31"/>
      <c r="J107" s="32">
        <v>60000</v>
      </c>
      <c r="K107" s="32">
        <v>30000</v>
      </c>
      <c r="L107" s="32">
        <v>0</v>
      </c>
      <c r="M107" s="32">
        <v>0</v>
      </c>
    </row>
    <row r="108" spans="1:13" ht="17.25" thickBot="1" x14ac:dyDescent="0.35">
      <c r="A108" s="103" t="s">
        <v>239</v>
      </c>
      <c r="B108" s="37" t="s">
        <v>386</v>
      </c>
      <c r="C108" s="38"/>
      <c r="D108" s="38"/>
      <c r="E108" s="38"/>
      <c r="F108" s="38"/>
      <c r="G108" s="38"/>
      <c r="H108" s="38"/>
      <c r="I108" s="38"/>
      <c r="J108" s="294">
        <f>J104-J107</f>
        <v>365000</v>
      </c>
      <c r="K108" s="379">
        <v>20000</v>
      </c>
      <c r="L108" s="379">
        <v>30000</v>
      </c>
      <c r="M108" s="379">
        <v>20000</v>
      </c>
    </row>
    <row r="109" spans="1:13" s="104" customFormat="1" x14ac:dyDescent="0.3">
      <c r="A109" s="646" t="s">
        <v>240</v>
      </c>
      <c r="B109" s="550" t="s">
        <v>241</v>
      </c>
      <c r="C109" s="551" t="s">
        <v>764</v>
      </c>
      <c r="D109" s="551" t="s">
        <v>765</v>
      </c>
      <c r="E109" s="551" t="s">
        <v>766</v>
      </c>
      <c r="F109" s="650">
        <v>1090000</v>
      </c>
      <c r="G109" s="650">
        <v>5000000</v>
      </c>
      <c r="H109" s="551">
        <v>2000000</v>
      </c>
      <c r="I109" s="652">
        <v>2500000</v>
      </c>
      <c r="J109" s="648">
        <v>7677</v>
      </c>
      <c r="K109" s="648">
        <v>11798500</v>
      </c>
      <c r="L109" s="648">
        <v>17525030</v>
      </c>
      <c r="M109" s="648">
        <v>16184050</v>
      </c>
    </row>
    <row r="110" spans="1:13" s="104" customFormat="1" ht="48" customHeight="1" thickBot="1" x14ac:dyDescent="0.35">
      <c r="A110" s="647"/>
      <c r="B110" s="576"/>
      <c r="C110" s="556"/>
      <c r="D110" s="556"/>
      <c r="E110" s="556"/>
      <c r="F110" s="651"/>
      <c r="G110" s="651"/>
      <c r="H110" s="651"/>
      <c r="I110" s="653"/>
      <c r="J110" s="649"/>
      <c r="K110" s="649"/>
      <c r="L110" s="649"/>
      <c r="M110" s="649"/>
    </row>
    <row r="111" spans="1:13" s="105" customFormat="1" x14ac:dyDescent="0.3">
      <c r="A111" s="641" t="s">
        <v>242</v>
      </c>
      <c r="B111" s="642" t="s">
        <v>243</v>
      </c>
      <c r="C111" s="571" t="s">
        <v>527</v>
      </c>
      <c r="D111" s="644" t="s">
        <v>528</v>
      </c>
      <c r="E111" s="571" t="s">
        <v>517</v>
      </c>
      <c r="F111" s="610" t="s">
        <v>731</v>
      </c>
      <c r="G111" s="610" t="s">
        <v>732</v>
      </c>
      <c r="H111" s="620" t="s">
        <v>731</v>
      </c>
      <c r="I111" s="618" t="s">
        <v>732</v>
      </c>
      <c r="J111" s="637">
        <v>1847000</v>
      </c>
      <c r="K111" s="637">
        <v>7335000</v>
      </c>
      <c r="L111" s="637">
        <v>14379000</v>
      </c>
      <c r="M111" s="637">
        <v>12579000</v>
      </c>
    </row>
    <row r="112" spans="1:13" s="105" customFormat="1" ht="15.75" customHeight="1" thickBot="1" x14ac:dyDescent="0.35">
      <c r="A112" s="638"/>
      <c r="B112" s="643"/>
      <c r="C112" s="625"/>
      <c r="D112" s="645"/>
      <c r="E112" s="625"/>
      <c r="F112" s="617"/>
      <c r="G112" s="617"/>
      <c r="H112" s="621"/>
      <c r="I112" s="619"/>
      <c r="J112" s="637"/>
      <c r="K112" s="637"/>
      <c r="L112" s="637"/>
      <c r="M112" s="637"/>
    </row>
    <row r="113" spans="1:13" s="354" customFormat="1" ht="17.25" thickBot="1" x14ac:dyDescent="0.35">
      <c r="A113" s="380" t="s">
        <v>248</v>
      </c>
      <c r="B113" s="334" t="s">
        <v>296</v>
      </c>
      <c r="C113" s="64"/>
      <c r="D113" s="64"/>
      <c r="E113" s="64"/>
      <c r="F113" s="64"/>
      <c r="G113" s="64"/>
      <c r="H113" s="64"/>
      <c r="I113" s="64"/>
      <c r="J113" s="43">
        <v>0</v>
      </c>
      <c r="K113" s="43">
        <v>50000</v>
      </c>
      <c r="L113" s="43">
        <v>0</v>
      </c>
      <c r="M113" s="43">
        <v>0</v>
      </c>
    </row>
    <row r="114" spans="1:13" ht="17.25" thickBot="1" x14ac:dyDescent="0.35">
      <c r="A114" s="30" t="s">
        <v>249</v>
      </c>
      <c r="B114" s="31" t="s">
        <v>634</v>
      </c>
      <c r="C114" s="31"/>
      <c r="D114" s="31"/>
      <c r="E114" s="31"/>
      <c r="F114" s="31"/>
      <c r="G114" s="31"/>
      <c r="H114" s="31"/>
      <c r="I114" s="31"/>
      <c r="J114" s="346">
        <v>250000</v>
      </c>
      <c r="K114" s="346">
        <v>70000</v>
      </c>
      <c r="L114" s="346">
        <v>250000</v>
      </c>
      <c r="M114" s="346">
        <v>250000</v>
      </c>
    </row>
    <row r="115" spans="1:13" ht="33.75" thickBot="1" x14ac:dyDescent="0.35">
      <c r="A115" s="30" t="s">
        <v>250</v>
      </c>
      <c r="B115" s="31" t="s">
        <v>664</v>
      </c>
      <c r="C115" s="31"/>
      <c r="D115" s="31"/>
      <c r="E115" s="31"/>
      <c r="F115" s="31"/>
      <c r="G115" s="31"/>
      <c r="H115" s="31"/>
      <c r="I115" s="31"/>
      <c r="J115" s="32">
        <v>353000</v>
      </c>
      <c r="K115" s="32">
        <v>353000</v>
      </c>
      <c r="L115" s="32">
        <v>356530</v>
      </c>
      <c r="M115" s="32">
        <v>363660</v>
      </c>
    </row>
    <row r="116" spans="1:13" ht="17.25" thickBot="1" x14ac:dyDescent="0.35">
      <c r="A116" s="30" t="s">
        <v>251</v>
      </c>
      <c r="B116" s="79" t="s">
        <v>666</v>
      </c>
      <c r="C116" s="38"/>
      <c r="D116" s="38"/>
      <c r="E116" s="38"/>
      <c r="F116" s="38"/>
      <c r="G116" s="38"/>
      <c r="H116" s="38"/>
      <c r="I116" s="38"/>
      <c r="J116" s="39">
        <f>J111-SUM(J113:J115)</f>
        <v>1244000</v>
      </c>
      <c r="K116" s="39">
        <f t="shared" ref="K116:M116" si="11">K111-SUM(K113:K115)</f>
        <v>6862000</v>
      </c>
      <c r="L116" s="39">
        <f t="shared" si="11"/>
        <v>13772470</v>
      </c>
      <c r="M116" s="39">
        <f t="shared" si="11"/>
        <v>11965340</v>
      </c>
    </row>
    <row r="117" spans="1:13" s="26" customFormat="1" ht="30" customHeight="1" thickBot="1" x14ac:dyDescent="0.3">
      <c r="A117" s="638" t="s">
        <v>244</v>
      </c>
      <c r="B117" s="639" t="s">
        <v>246</v>
      </c>
      <c r="C117" s="617" t="s">
        <v>530</v>
      </c>
      <c r="D117" s="617" t="s">
        <v>529</v>
      </c>
      <c r="E117" s="617" t="s">
        <v>767</v>
      </c>
      <c r="F117" s="622">
        <v>1877</v>
      </c>
      <c r="G117" s="622">
        <v>5000</v>
      </c>
      <c r="H117" s="617">
        <v>2000</v>
      </c>
      <c r="I117" s="616">
        <v>2500</v>
      </c>
      <c r="J117" s="613">
        <v>4286000</v>
      </c>
      <c r="K117" s="613">
        <v>1998400</v>
      </c>
      <c r="L117" s="613">
        <v>1735900</v>
      </c>
      <c r="M117" s="613">
        <v>1752900</v>
      </c>
    </row>
    <row r="118" spans="1:13" s="26" customFormat="1" ht="36" customHeight="1" thickBot="1" x14ac:dyDescent="0.3">
      <c r="A118" s="638"/>
      <c r="B118" s="640"/>
      <c r="C118" s="617"/>
      <c r="D118" s="617"/>
      <c r="E118" s="617"/>
      <c r="F118" s="617"/>
      <c r="G118" s="617"/>
      <c r="H118" s="617"/>
      <c r="I118" s="616"/>
      <c r="J118" s="613"/>
      <c r="K118" s="613"/>
      <c r="L118" s="613"/>
      <c r="M118" s="613"/>
    </row>
    <row r="119" spans="1:13" ht="17.25" thickBot="1" x14ac:dyDescent="0.35">
      <c r="A119" s="27" t="s">
        <v>252</v>
      </c>
      <c r="B119" s="28" t="s">
        <v>297</v>
      </c>
      <c r="C119" s="29"/>
      <c r="D119" s="29"/>
      <c r="E119" s="29"/>
      <c r="F119" s="29"/>
      <c r="G119" s="29"/>
      <c r="H119" s="29"/>
      <c r="I119" s="29"/>
      <c r="J119" s="43">
        <v>10000</v>
      </c>
      <c r="K119" s="43">
        <v>10000</v>
      </c>
      <c r="L119" s="43">
        <v>20000</v>
      </c>
      <c r="M119" s="43">
        <v>10000</v>
      </c>
    </row>
    <row r="120" spans="1:13" ht="17.25" thickBot="1" x14ac:dyDescent="0.35">
      <c r="A120" s="30" t="s">
        <v>253</v>
      </c>
      <c r="B120" s="31" t="s">
        <v>576</v>
      </c>
      <c r="C120" s="31"/>
      <c r="D120" s="31"/>
      <c r="E120" s="31"/>
      <c r="F120" s="31"/>
      <c r="G120" s="31"/>
      <c r="H120" s="31"/>
      <c r="I120" s="31"/>
      <c r="J120" s="32">
        <v>0</v>
      </c>
      <c r="K120" s="32">
        <v>1101000</v>
      </c>
      <c r="L120" s="32">
        <v>0</v>
      </c>
      <c r="M120" s="32">
        <v>0</v>
      </c>
    </row>
    <row r="121" spans="1:13" ht="17.25" thickBot="1" x14ac:dyDescent="0.35">
      <c r="A121" s="36" t="s">
        <v>254</v>
      </c>
      <c r="B121" s="37" t="s">
        <v>888</v>
      </c>
      <c r="C121" s="38"/>
      <c r="D121" s="38"/>
      <c r="E121" s="38"/>
      <c r="F121" s="38"/>
      <c r="G121" s="38"/>
      <c r="H121" s="38"/>
      <c r="I121" s="38"/>
      <c r="J121" s="39">
        <v>0</v>
      </c>
      <c r="K121" s="39">
        <v>20000</v>
      </c>
      <c r="L121" s="39">
        <v>0</v>
      </c>
      <c r="M121" s="39">
        <v>0</v>
      </c>
    </row>
    <row r="122" spans="1:13" ht="17.25" thickBot="1" x14ac:dyDescent="0.35">
      <c r="A122" s="36" t="s">
        <v>254</v>
      </c>
      <c r="B122" s="37" t="s">
        <v>889</v>
      </c>
      <c r="C122" s="38"/>
      <c r="D122" s="38"/>
      <c r="E122" s="38"/>
      <c r="F122" s="38"/>
      <c r="G122" s="38"/>
      <c r="H122" s="38"/>
      <c r="I122" s="38"/>
      <c r="J122" s="39">
        <f>J117-SUM(J119:J121)</f>
        <v>4276000</v>
      </c>
      <c r="K122" s="39">
        <f t="shared" ref="K122:M122" si="12">K117-SUM(K119:K121)</f>
        <v>867400</v>
      </c>
      <c r="L122" s="39">
        <f t="shared" si="12"/>
        <v>1715900</v>
      </c>
      <c r="M122" s="39">
        <f t="shared" si="12"/>
        <v>1742900</v>
      </c>
    </row>
    <row r="123" spans="1:13" s="26" customFormat="1" ht="30" customHeight="1" x14ac:dyDescent="0.25">
      <c r="A123" s="635" t="s">
        <v>245</v>
      </c>
      <c r="B123" s="636" t="s">
        <v>247</v>
      </c>
      <c r="C123" s="615" t="s">
        <v>768</v>
      </c>
      <c r="D123" s="615" t="s">
        <v>531</v>
      </c>
      <c r="E123" s="615" t="s">
        <v>769</v>
      </c>
      <c r="F123" s="615">
        <v>39</v>
      </c>
      <c r="G123" s="615">
        <v>50</v>
      </c>
      <c r="H123" s="615">
        <v>40</v>
      </c>
      <c r="I123" s="614">
        <v>42</v>
      </c>
      <c r="J123" s="613">
        <v>1544000</v>
      </c>
      <c r="K123" s="613">
        <v>2465100</v>
      </c>
      <c r="L123" s="613">
        <v>1410130</v>
      </c>
      <c r="M123" s="613">
        <v>1852150</v>
      </c>
    </row>
    <row r="124" spans="1:13" s="26" customFormat="1" ht="15.75" customHeight="1" thickBot="1" x14ac:dyDescent="0.3">
      <c r="A124" s="635"/>
      <c r="B124" s="636"/>
      <c r="C124" s="615"/>
      <c r="D124" s="615"/>
      <c r="E124" s="615"/>
      <c r="F124" s="615"/>
      <c r="G124" s="615"/>
      <c r="H124" s="615"/>
      <c r="I124" s="614"/>
      <c r="J124" s="613"/>
      <c r="K124" s="613"/>
      <c r="L124" s="613"/>
      <c r="M124" s="613"/>
    </row>
    <row r="125" spans="1:13" ht="17.25" thickBot="1" x14ac:dyDescent="0.35">
      <c r="A125" s="27" t="s">
        <v>255</v>
      </c>
      <c r="B125" s="28" t="s">
        <v>549</v>
      </c>
      <c r="C125" s="29"/>
      <c r="D125" s="29"/>
      <c r="E125" s="29"/>
      <c r="F125" s="29"/>
      <c r="G125" s="29"/>
      <c r="H125" s="29"/>
      <c r="I125" s="29"/>
      <c r="J125" s="43">
        <v>350000</v>
      </c>
      <c r="K125" s="43">
        <v>1000000</v>
      </c>
      <c r="L125" s="43">
        <f>L123-SUM(L126:L133)</f>
        <v>297030</v>
      </c>
      <c r="M125" s="43">
        <f>M123-SUM(M126:M133)</f>
        <v>769050</v>
      </c>
    </row>
    <row r="126" spans="1:13" ht="17.25" thickBot="1" x14ac:dyDescent="0.35">
      <c r="A126" s="30" t="s">
        <v>256</v>
      </c>
      <c r="B126" s="31" t="s">
        <v>286</v>
      </c>
      <c r="C126" s="31"/>
      <c r="D126" s="31"/>
      <c r="E126" s="31"/>
      <c r="F126" s="31"/>
      <c r="G126" s="31"/>
      <c r="H126" s="31"/>
      <c r="I126" s="31"/>
      <c r="J126" s="32">
        <v>50000</v>
      </c>
      <c r="K126" s="32">
        <v>57000</v>
      </c>
      <c r="L126" s="32">
        <v>50000</v>
      </c>
      <c r="M126" s="32">
        <v>50000</v>
      </c>
    </row>
    <row r="127" spans="1:13" ht="33.75" thickBot="1" x14ac:dyDescent="0.35">
      <c r="A127" s="33" t="s">
        <v>257</v>
      </c>
      <c r="B127" s="34" t="s">
        <v>540</v>
      </c>
      <c r="C127" s="35"/>
      <c r="D127" s="35"/>
      <c r="E127" s="35"/>
      <c r="F127" s="35"/>
      <c r="G127" s="35"/>
      <c r="H127" s="35"/>
      <c r="I127" s="35"/>
      <c r="J127" s="32">
        <v>0</v>
      </c>
      <c r="K127" s="32">
        <v>25000</v>
      </c>
      <c r="L127" s="32">
        <v>30000</v>
      </c>
      <c r="M127" s="32"/>
    </row>
    <row r="128" spans="1:13" ht="17.25" thickBot="1" x14ac:dyDescent="0.35">
      <c r="A128" s="30" t="s">
        <v>258</v>
      </c>
      <c r="B128" s="31" t="s">
        <v>309</v>
      </c>
      <c r="C128" s="31"/>
      <c r="D128" s="31"/>
      <c r="E128" s="31"/>
      <c r="F128" s="31"/>
      <c r="G128" s="31"/>
      <c r="H128" s="31"/>
      <c r="I128" s="31"/>
      <c r="J128" s="32">
        <v>300000</v>
      </c>
      <c r="K128" s="32">
        <v>688100</v>
      </c>
      <c r="L128" s="32">
        <v>688100</v>
      </c>
      <c r="M128" s="32">
        <v>688100</v>
      </c>
    </row>
    <row r="129" spans="1:13" ht="17.25" thickBot="1" x14ac:dyDescent="0.35">
      <c r="A129" s="30" t="s">
        <v>349</v>
      </c>
      <c r="B129" s="31" t="s">
        <v>310</v>
      </c>
      <c r="C129" s="31"/>
      <c r="D129" s="31"/>
      <c r="E129" s="31"/>
      <c r="F129" s="31"/>
      <c r="G129" s="31"/>
      <c r="H129" s="31"/>
      <c r="I129" s="31"/>
      <c r="J129" s="32">
        <v>245000</v>
      </c>
      <c r="K129" s="32">
        <v>225000</v>
      </c>
      <c r="L129" s="32">
        <v>225000</v>
      </c>
      <c r="M129" s="32">
        <v>225000</v>
      </c>
    </row>
    <row r="130" spans="1:13" ht="17.25" thickBot="1" x14ac:dyDescent="0.35">
      <c r="A130" s="33" t="s">
        <v>350</v>
      </c>
      <c r="B130" s="34" t="s">
        <v>328</v>
      </c>
      <c r="C130" s="35"/>
      <c r="D130" s="35"/>
      <c r="E130" s="35"/>
      <c r="F130" s="35"/>
      <c r="G130" s="35"/>
      <c r="H130" s="35"/>
      <c r="I130" s="35"/>
      <c r="J130" s="32">
        <v>20000</v>
      </c>
      <c r="K130" s="32">
        <v>20000</v>
      </c>
      <c r="L130" s="32">
        <v>20000</v>
      </c>
      <c r="M130" s="32">
        <v>20000</v>
      </c>
    </row>
    <row r="131" spans="1:13" ht="17.25" thickBot="1" x14ac:dyDescent="0.35">
      <c r="A131" s="30" t="s">
        <v>351</v>
      </c>
      <c r="B131" s="31" t="s">
        <v>584</v>
      </c>
      <c r="C131" s="31"/>
      <c r="D131" s="31"/>
      <c r="E131" s="31"/>
      <c r="F131" s="31"/>
      <c r="G131" s="31"/>
      <c r="H131" s="31"/>
      <c r="I131" s="31"/>
      <c r="J131" s="377">
        <v>280000</v>
      </c>
      <c r="K131" s="378">
        <v>0</v>
      </c>
      <c r="L131" s="377">
        <v>0</v>
      </c>
      <c r="M131" s="378">
        <v>0</v>
      </c>
    </row>
    <row r="132" spans="1:13" x14ac:dyDescent="0.3">
      <c r="A132" s="33" t="s">
        <v>352</v>
      </c>
      <c r="B132" s="34" t="s">
        <v>341</v>
      </c>
      <c r="C132" s="35"/>
      <c r="D132" s="35"/>
      <c r="E132" s="35"/>
      <c r="F132" s="35"/>
      <c r="G132" s="35"/>
      <c r="H132" s="35"/>
      <c r="I132" s="35"/>
      <c r="J132" s="32">
        <v>35000</v>
      </c>
      <c r="K132" s="32">
        <v>50000</v>
      </c>
      <c r="L132" s="32">
        <v>100000</v>
      </c>
      <c r="M132" s="32">
        <v>100000</v>
      </c>
    </row>
    <row r="133" spans="1:13" ht="17.25" thickBot="1" x14ac:dyDescent="0.35">
      <c r="A133" s="344" t="s">
        <v>665</v>
      </c>
      <c r="B133" s="106" t="s">
        <v>647</v>
      </c>
      <c r="C133" s="107"/>
      <c r="D133" s="107"/>
      <c r="E133" s="107"/>
      <c r="F133" s="107"/>
      <c r="G133" s="107"/>
      <c r="H133" s="107"/>
      <c r="I133" s="107"/>
      <c r="J133" s="345">
        <v>751000</v>
      </c>
      <c r="K133" s="345">
        <v>400000</v>
      </c>
      <c r="L133" s="345">
        <v>0</v>
      </c>
      <c r="M133" s="345">
        <v>0</v>
      </c>
    </row>
    <row r="134" spans="1:13" ht="17.25" thickBot="1" x14ac:dyDescent="0.35">
      <c r="A134" s="339"/>
      <c r="B134" s="340"/>
      <c r="C134" s="340"/>
      <c r="D134" s="340"/>
      <c r="E134" s="340"/>
      <c r="F134" s="340"/>
      <c r="G134" s="340"/>
      <c r="H134" s="340"/>
      <c r="I134" s="340"/>
      <c r="J134" s="341"/>
      <c r="K134" s="342"/>
      <c r="L134" s="342"/>
      <c r="M134" s="343"/>
    </row>
    <row r="135" spans="1:13" ht="17.25" thickBot="1" x14ac:dyDescent="0.35">
      <c r="A135" s="339"/>
      <c r="B135" s="340"/>
      <c r="C135" s="340"/>
      <c r="D135" s="340"/>
      <c r="E135" s="340"/>
      <c r="F135" s="340"/>
      <c r="G135" s="340"/>
      <c r="H135" s="340"/>
      <c r="I135" s="340"/>
      <c r="J135" s="341"/>
      <c r="K135" s="342"/>
      <c r="L135" s="342"/>
      <c r="M135" s="343"/>
    </row>
    <row r="136" spans="1:13" ht="17.25" thickBot="1" x14ac:dyDescent="0.35">
      <c r="J136" s="109"/>
      <c r="K136" s="110"/>
      <c r="L136" s="110"/>
      <c r="M136" s="111"/>
    </row>
  </sheetData>
  <mergeCells count="241">
    <mergeCell ref="B2:B3"/>
    <mergeCell ref="C2:I2"/>
    <mergeCell ref="J2:J3"/>
    <mergeCell ref="K2:K3"/>
    <mergeCell ref="L2:L3"/>
    <mergeCell ref="M2:M3"/>
    <mergeCell ref="I28:I29"/>
    <mergeCell ref="H28:H29"/>
    <mergeCell ref="G28:G29"/>
    <mergeCell ref="F28:F29"/>
    <mergeCell ref="I21:I22"/>
    <mergeCell ref="H21:H22"/>
    <mergeCell ref="I18:I19"/>
    <mergeCell ref="H18:H19"/>
    <mergeCell ref="I9:I10"/>
    <mergeCell ref="H9:H10"/>
    <mergeCell ref="I7:I8"/>
    <mergeCell ref="H7:H8"/>
    <mergeCell ref="I5:I6"/>
    <mergeCell ref="H5:H6"/>
    <mergeCell ref="M4:M6"/>
    <mergeCell ref="L9:L10"/>
    <mergeCell ref="M9:M10"/>
    <mergeCell ref="L28:L29"/>
    <mergeCell ref="A7:A8"/>
    <mergeCell ref="B7:B8"/>
    <mergeCell ref="C7:C8"/>
    <mergeCell ref="D7:D8"/>
    <mergeCell ref="E7:E8"/>
    <mergeCell ref="J7:J8"/>
    <mergeCell ref="K7:K8"/>
    <mergeCell ref="L7:L8"/>
    <mergeCell ref="M7:M8"/>
    <mergeCell ref="F7:F8"/>
    <mergeCell ref="G7:G8"/>
    <mergeCell ref="A4:A6"/>
    <mergeCell ref="B4:B6"/>
    <mergeCell ref="D4:D6"/>
    <mergeCell ref="J4:J6"/>
    <mergeCell ref="K4:K6"/>
    <mergeCell ref="L4:L6"/>
    <mergeCell ref="E4:E6"/>
    <mergeCell ref="C5:C6"/>
    <mergeCell ref="F5:F6"/>
    <mergeCell ref="G5:G6"/>
    <mergeCell ref="A18:A19"/>
    <mergeCell ref="B18:B19"/>
    <mergeCell ref="C18:C19"/>
    <mergeCell ref="D18:D19"/>
    <mergeCell ref="E18:E19"/>
    <mergeCell ref="J18:J19"/>
    <mergeCell ref="K18:K19"/>
    <mergeCell ref="A9:A10"/>
    <mergeCell ref="B9:B10"/>
    <mergeCell ref="C9:C10"/>
    <mergeCell ref="D9:D10"/>
    <mergeCell ref="E9:E10"/>
    <mergeCell ref="J9:J10"/>
    <mergeCell ref="F9:F10"/>
    <mergeCell ref="G9:G10"/>
    <mergeCell ref="K9:K10"/>
    <mergeCell ref="F18:F19"/>
    <mergeCell ref="G18:G19"/>
    <mergeCell ref="A28:A29"/>
    <mergeCell ref="B28:B29"/>
    <mergeCell ref="C28:C29"/>
    <mergeCell ref="D28:D29"/>
    <mergeCell ref="E28:E29"/>
    <mergeCell ref="J28:J29"/>
    <mergeCell ref="M21:M22"/>
    <mergeCell ref="A26:A27"/>
    <mergeCell ref="B26:B27"/>
    <mergeCell ref="J26:J27"/>
    <mergeCell ref="K26:K27"/>
    <mergeCell ref="L26:L27"/>
    <mergeCell ref="M26:M27"/>
    <mergeCell ref="A21:A22"/>
    <mergeCell ref="B21:B22"/>
    <mergeCell ref="C21:C22"/>
    <mergeCell ref="D21:D22"/>
    <mergeCell ref="E21:E22"/>
    <mergeCell ref="J21:J22"/>
    <mergeCell ref="K21:K22"/>
    <mergeCell ref="L21:L22"/>
    <mergeCell ref="F21:F22"/>
    <mergeCell ref="G21:G22"/>
    <mergeCell ref="K28:K29"/>
    <mergeCell ref="A52:A53"/>
    <mergeCell ref="B52:B53"/>
    <mergeCell ref="J52:J53"/>
    <mergeCell ref="K52:K53"/>
    <mergeCell ref="L52:L53"/>
    <mergeCell ref="M52:M53"/>
    <mergeCell ref="D52:D53"/>
    <mergeCell ref="L43:L44"/>
    <mergeCell ref="M43:M44"/>
    <mergeCell ref="A47:A48"/>
    <mergeCell ref="B47:B48"/>
    <mergeCell ref="C47:C48"/>
    <mergeCell ref="D47:D48"/>
    <mergeCell ref="E47:E48"/>
    <mergeCell ref="F47:F48"/>
    <mergeCell ref="J47:J48"/>
    <mergeCell ref="K47:K48"/>
    <mergeCell ref="A43:A44"/>
    <mergeCell ref="B43:B44"/>
    <mergeCell ref="C43:C44"/>
    <mergeCell ref="D43:D44"/>
    <mergeCell ref="E43:E44"/>
    <mergeCell ref="J43:J44"/>
    <mergeCell ref="F43:F44"/>
    <mergeCell ref="A67:A68"/>
    <mergeCell ref="B67:B68"/>
    <mergeCell ref="D67:D68"/>
    <mergeCell ref="J67:J68"/>
    <mergeCell ref="K67:K68"/>
    <mergeCell ref="L67:L68"/>
    <mergeCell ref="M67:M68"/>
    <mergeCell ref="A54:A57"/>
    <mergeCell ref="B54:B57"/>
    <mergeCell ref="D54:D57"/>
    <mergeCell ref="C54:C55"/>
    <mergeCell ref="C56:C57"/>
    <mergeCell ref="E54:E55"/>
    <mergeCell ref="E56:E57"/>
    <mergeCell ref="I56:I57"/>
    <mergeCell ref="H56:H57"/>
    <mergeCell ref="I54:I55"/>
    <mergeCell ref="H54:H55"/>
    <mergeCell ref="A81:A82"/>
    <mergeCell ref="B81:B82"/>
    <mergeCell ref="D81:D82"/>
    <mergeCell ref="J81:J82"/>
    <mergeCell ref="K81:K82"/>
    <mergeCell ref="L81:L82"/>
    <mergeCell ref="M81:M82"/>
    <mergeCell ref="A77:A78"/>
    <mergeCell ref="B77:B78"/>
    <mergeCell ref="C77:C78"/>
    <mergeCell ref="D77:D78"/>
    <mergeCell ref="E77:E78"/>
    <mergeCell ref="J77:J78"/>
    <mergeCell ref="I77:I78"/>
    <mergeCell ref="H77:H78"/>
    <mergeCell ref="K98:K99"/>
    <mergeCell ref="L98:L99"/>
    <mergeCell ref="M98:M99"/>
    <mergeCell ref="A104:A105"/>
    <mergeCell ref="B104:B105"/>
    <mergeCell ref="D104:D105"/>
    <mergeCell ref="J104:J105"/>
    <mergeCell ref="K104:K105"/>
    <mergeCell ref="L104:L105"/>
    <mergeCell ref="M104:M105"/>
    <mergeCell ref="A98:A99"/>
    <mergeCell ref="B98:B99"/>
    <mergeCell ref="C98:C99"/>
    <mergeCell ref="D98:D99"/>
    <mergeCell ref="E98:E99"/>
    <mergeCell ref="J98:J99"/>
    <mergeCell ref="F98:F99"/>
    <mergeCell ref="G98:G99"/>
    <mergeCell ref="I98:I99"/>
    <mergeCell ref="H98:H99"/>
    <mergeCell ref="A109:A110"/>
    <mergeCell ref="B109:B110"/>
    <mergeCell ref="J109:J110"/>
    <mergeCell ref="K109:K110"/>
    <mergeCell ref="L109:L110"/>
    <mergeCell ref="M109:M110"/>
    <mergeCell ref="C109:C110"/>
    <mergeCell ref="D109:D110"/>
    <mergeCell ref="E109:E110"/>
    <mergeCell ref="F109:F110"/>
    <mergeCell ref="I109:I110"/>
    <mergeCell ref="H109:H110"/>
    <mergeCell ref="G109:G110"/>
    <mergeCell ref="A123:A124"/>
    <mergeCell ref="B123:B124"/>
    <mergeCell ref="D123:D124"/>
    <mergeCell ref="J123:J124"/>
    <mergeCell ref="K123:K124"/>
    <mergeCell ref="L123:L124"/>
    <mergeCell ref="M123:M124"/>
    <mergeCell ref="K111:K112"/>
    <mergeCell ref="L111:L112"/>
    <mergeCell ref="M111:M112"/>
    <mergeCell ref="A117:A118"/>
    <mergeCell ref="B117:B118"/>
    <mergeCell ref="C117:C118"/>
    <mergeCell ref="D117:D118"/>
    <mergeCell ref="E117:E118"/>
    <mergeCell ref="J117:J118"/>
    <mergeCell ref="K117:K118"/>
    <mergeCell ref="A111:A112"/>
    <mergeCell ref="B111:B112"/>
    <mergeCell ref="C111:C112"/>
    <mergeCell ref="D111:D112"/>
    <mergeCell ref="E111:E112"/>
    <mergeCell ref="J111:J112"/>
    <mergeCell ref="F111:F112"/>
    <mergeCell ref="M28:M29"/>
    <mergeCell ref="L18:L19"/>
    <mergeCell ref="M18:M19"/>
    <mergeCell ref="F77:F78"/>
    <mergeCell ref="G77:G78"/>
    <mergeCell ref="K77:K78"/>
    <mergeCell ref="L77:L78"/>
    <mergeCell ref="M77:M78"/>
    <mergeCell ref="G43:G44"/>
    <mergeCell ref="G47:G48"/>
    <mergeCell ref="L47:L48"/>
    <mergeCell ref="M47:M48"/>
    <mergeCell ref="K43:K44"/>
    <mergeCell ref="I47:I48"/>
    <mergeCell ref="H47:H48"/>
    <mergeCell ref="I43:I44"/>
    <mergeCell ref="H43:H44"/>
    <mergeCell ref="M54:M57"/>
    <mergeCell ref="L54:L57"/>
    <mergeCell ref="K54:K57"/>
    <mergeCell ref="J54:J57"/>
    <mergeCell ref="C123:C124"/>
    <mergeCell ref="E123:E124"/>
    <mergeCell ref="F123:F124"/>
    <mergeCell ref="G123:G124"/>
    <mergeCell ref="F117:F118"/>
    <mergeCell ref="G117:G118"/>
    <mergeCell ref="F54:F55"/>
    <mergeCell ref="F56:F57"/>
    <mergeCell ref="G54:G55"/>
    <mergeCell ref="G56:G57"/>
    <mergeCell ref="L117:L118"/>
    <mergeCell ref="M117:M118"/>
    <mergeCell ref="I123:I124"/>
    <mergeCell ref="H123:H124"/>
    <mergeCell ref="I117:I118"/>
    <mergeCell ref="H117:H118"/>
    <mergeCell ref="G111:G112"/>
    <mergeCell ref="I111:I112"/>
    <mergeCell ref="H111:H112"/>
  </mergeCells>
  <pageMargins left="0.7" right="0.7" top="0.75" bottom="0.75" header="0.3" footer="0.3"/>
  <pageSetup paperSize="8" scale="35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CILJ 1</vt:lpstr>
      <vt:lpstr>CILJ 2</vt:lpstr>
      <vt:lpstr>CILJ 3</vt:lpstr>
      <vt:lpstr>'CILJ 1'!Podrucje_ispisa</vt:lpstr>
      <vt:lpstr>'CILJ 2'!Podrucje_ispisa</vt:lpstr>
      <vt:lpstr>'CILJ 3'!Podrucje_ispisa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marijajk</dc:creator>
  <cp:lastModifiedBy>Helena</cp:lastModifiedBy>
  <cp:lastPrinted>2016-06-15T12:29:05Z</cp:lastPrinted>
  <dcterms:created xsi:type="dcterms:W3CDTF">2016-04-18T09:35:08Z</dcterms:created>
  <dcterms:modified xsi:type="dcterms:W3CDTF">2016-06-15T12:29:51Z</dcterms:modified>
</cp:coreProperties>
</file>