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i\--- ODJEL_RRIPGS\STRATEGIJE\Strategija razvoja KZŽ\ŽRS_STRUKTURA\12_DODATCI\5_AP_FIOK\"/>
    </mc:Choice>
  </mc:AlternateContent>
  <bookViews>
    <workbookView xWindow="0" yWindow="0" windowWidth="25440" windowHeight="12420"/>
  </bookViews>
  <sheets>
    <sheet name="List1" sheetId="1" r:id="rId1"/>
  </sheets>
  <definedNames>
    <definedName name="_xlnm.Print_Titles" localSheetId="0">List1!$A:$B,List1!$2:$3</definedName>
    <definedName name="_xlnm.Print_Area" localSheetId="0">List1!$A$1:$AS$76</definedName>
  </definedNames>
  <calcPr calcId="162913"/>
</workbook>
</file>

<file path=xl/calcChain.xml><?xml version="1.0" encoding="utf-8"?>
<calcChain xmlns="http://schemas.openxmlformats.org/spreadsheetml/2006/main">
  <c r="AW6" i="1" l="1"/>
  <c r="AW7" i="1"/>
  <c r="AW8" i="1"/>
  <c r="AW9" i="1"/>
  <c r="AW10" i="1"/>
  <c r="AW12" i="1"/>
  <c r="AW13" i="1"/>
  <c r="AW14" i="1"/>
  <c r="AW16" i="1"/>
  <c r="AW17" i="1"/>
  <c r="AW18" i="1"/>
  <c r="AW19" i="1"/>
  <c r="AW21" i="1"/>
  <c r="AW22" i="1"/>
  <c r="AW23" i="1"/>
  <c r="AW24" i="1"/>
  <c r="AW25" i="1"/>
  <c r="AW28" i="1"/>
  <c r="AW31" i="1"/>
  <c r="AW33" i="1"/>
  <c r="AW39" i="1"/>
  <c r="AW40" i="1"/>
  <c r="AW41" i="1"/>
  <c r="AW42" i="1"/>
  <c r="AW43" i="1"/>
  <c r="AW44" i="1"/>
  <c r="AW46" i="1"/>
  <c r="AW47" i="1"/>
  <c r="AW48" i="1"/>
  <c r="AW50" i="1"/>
  <c r="AW51" i="1"/>
  <c r="AW52" i="1"/>
  <c r="AW53" i="1"/>
  <c r="AW56" i="1"/>
  <c r="AW57" i="1"/>
  <c r="AW58" i="1"/>
  <c r="AW61" i="1"/>
  <c r="AW62" i="1"/>
  <c r="AW64" i="1"/>
  <c r="AW65" i="1"/>
  <c r="AW66" i="1"/>
  <c r="AW67" i="1"/>
  <c r="AW68" i="1"/>
  <c r="AW69" i="1"/>
  <c r="AW71" i="1"/>
  <c r="AW72" i="1"/>
  <c r="AW73" i="1"/>
  <c r="AW4" i="1"/>
  <c r="AV6" i="1"/>
  <c r="AV7" i="1"/>
  <c r="AV8" i="1"/>
  <c r="AV9" i="1"/>
  <c r="AV10" i="1"/>
  <c r="AV12" i="1"/>
  <c r="AV13" i="1"/>
  <c r="AV14" i="1"/>
  <c r="AV16" i="1"/>
  <c r="AV17" i="1"/>
  <c r="AV18" i="1"/>
  <c r="AV19" i="1"/>
  <c r="AV21" i="1"/>
  <c r="AV22" i="1"/>
  <c r="AV23" i="1"/>
  <c r="AV24" i="1"/>
  <c r="AV25" i="1"/>
  <c r="AV28" i="1"/>
  <c r="AV31" i="1"/>
  <c r="AV33" i="1"/>
  <c r="AV39" i="1"/>
  <c r="AV40" i="1"/>
  <c r="AV41" i="1"/>
  <c r="AV42" i="1"/>
  <c r="AV43" i="1"/>
  <c r="AV44" i="1"/>
  <c r="AV46" i="1"/>
  <c r="AV47" i="1"/>
  <c r="AV48" i="1"/>
  <c r="AV50" i="1"/>
  <c r="AV51" i="1"/>
  <c r="AV52" i="1"/>
  <c r="AV53" i="1"/>
  <c r="AV56" i="1"/>
  <c r="AV57" i="1"/>
  <c r="AV58" i="1"/>
  <c r="AV61" i="1"/>
  <c r="AV62" i="1"/>
  <c r="AV64" i="1"/>
  <c r="AV65" i="1"/>
  <c r="AV66" i="1"/>
  <c r="AV67" i="1"/>
  <c r="AV68" i="1"/>
  <c r="AV69" i="1"/>
  <c r="AV71" i="1"/>
  <c r="AV72" i="1"/>
  <c r="AV73" i="1"/>
  <c r="AV4" i="1"/>
  <c r="AU5" i="1"/>
  <c r="AU6" i="1"/>
  <c r="AU7" i="1"/>
  <c r="AU8" i="1"/>
  <c r="AU9" i="1"/>
  <c r="AU10" i="1"/>
  <c r="AU12" i="1"/>
  <c r="AU13" i="1"/>
  <c r="AU14" i="1"/>
  <c r="AU16" i="1"/>
  <c r="AU17" i="1"/>
  <c r="AU18" i="1"/>
  <c r="AU19" i="1"/>
  <c r="AU21" i="1"/>
  <c r="AU22" i="1"/>
  <c r="AU23" i="1"/>
  <c r="AU24" i="1"/>
  <c r="AU25" i="1"/>
  <c r="AU28" i="1"/>
  <c r="AU29" i="1"/>
  <c r="AU30" i="1"/>
  <c r="AU31" i="1"/>
  <c r="AU33" i="1"/>
  <c r="AU34" i="1"/>
  <c r="AU35" i="1"/>
  <c r="AU36" i="1"/>
  <c r="AU37" i="1"/>
  <c r="AU39" i="1"/>
  <c r="AU40" i="1"/>
  <c r="AU41" i="1"/>
  <c r="AU42" i="1"/>
  <c r="AU43" i="1"/>
  <c r="AU44" i="1"/>
  <c r="AU46" i="1"/>
  <c r="AU47" i="1"/>
  <c r="AU48" i="1"/>
  <c r="AU50" i="1"/>
  <c r="AU51" i="1"/>
  <c r="AU52" i="1"/>
  <c r="AU53" i="1"/>
  <c r="AU56" i="1"/>
  <c r="AU57" i="1"/>
  <c r="AU58" i="1"/>
  <c r="AU60" i="1"/>
  <c r="AU61" i="1"/>
  <c r="AU62" i="1"/>
  <c r="AU64" i="1"/>
  <c r="AU65" i="1"/>
  <c r="AU66" i="1"/>
  <c r="AU67" i="1"/>
  <c r="AU68" i="1"/>
  <c r="AU69" i="1"/>
  <c r="AU71" i="1"/>
  <c r="AU72" i="1"/>
  <c r="AU73" i="1"/>
  <c r="AU4" i="1"/>
  <c r="AT22" i="1"/>
  <c r="AT12" i="1"/>
  <c r="AT13" i="1"/>
  <c r="AT14" i="1"/>
  <c r="AT16" i="1"/>
  <c r="AT17" i="1"/>
  <c r="AT18" i="1"/>
  <c r="AT19" i="1"/>
  <c r="AT21" i="1"/>
  <c r="AT23" i="1"/>
  <c r="AT24" i="1"/>
  <c r="AT25" i="1"/>
  <c r="AT28" i="1"/>
  <c r="AT29" i="1"/>
  <c r="AT30" i="1"/>
  <c r="AT31" i="1"/>
  <c r="AT33" i="1"/>
  <c r="AT34" i="1"/>
  <c r="AT35" i="1"/>
  <c r="AT36" i="1"/>
  <c r="AT37" i="1"/>
  <c r="AT39" i="1"/>
  <c r="AT40" i="1"/>
  <c r="AT41" i="1"/>
  <c r="AT42" i="1"/>
  <c r="AT43" i="1"/>
  <c r="AT44" i="1"/>
  <c r="AT46" i="1"/>
  <c r="AT47" i="1"/>
  <c r="AT48" i="1"/>
  <c r="AT50" i="1"/>
  <c r="AT51" i="1"/>
  <c r="AT52" i="1"/>
  <c r="AT53" i="1"/>
  <c r="AT56" i="1"/>
  <c r="AT57" i="1"/>
  <c r="AT58" i="1"/>
  <c r="AT60" i="1"/>
  <c r="AT61" i="1"/>
  <c r="AT62" i="1"/>
  <c r="AT64" i="1"/>
  <c r="AT65" i="1"/>
  <c r="AT66" i="1"/>
  <c r="AT67" i="1"/>
  <c r="AT68" i="1"/>
  <c r="AT69" i="1"/>
  <c r="AT71" i="1"/>
  <c r="AT72" i="1"/>
  <c r="AT73" i="1"/>
  <c r="AT5" i="1"/>
  <c r="AT6" i="1"/>
  <c r="AT7" i="1"/>
  <c r="AT8" i="1"/>
  <c r="AT9" i="1"/>
  <c r="AT10" i="1"/>
  <c r="AT4" i="1"/>
  <c r="L11" i="1" l="1"/>
  <c r="M11" i="1"/>
  <c r="K11" i="1"/>
  <c r="AO5" i="1" l="1"/>
  <c r="AW5" i="1" s="1"/>
  <c r="AP5" i="1"/>
  <c r="AQ5" i="1"/>
  <c r="AN5" i="1"/>
  <c r="AV5" i="1" s="1"/>
  <c r="AN60" i="1" l="1"/>
  <c r="AV60" i="1" s="1"/>
  <c r="O50" i="1"/>
  <c r="N50" i="1"/>
  <c r="I33" i="1"/>
  <c r="P33" i="1"/>
  <c r="W33" i="1"/>
  <c r="AD33" i="1"/>
  <c r="AK33" i="1"/>
  <c r="AR33" i="1"/>
  <c r="I34" i="1"/>
  <c r="P34" i="1"/>
  <c r="W34" i="1"/>
  <c r="Z34" i="1"/>
  <c r="AV34" i="1" s="1"/>
  <c r="AA34" i="1"/>
  <c r="AK34" i="1"/>
  <c r="AR34" i="1"/>
  <c r="I35" i="1"/>
  <c r="P35" i="1"/>
  <c r="W35" i="1"/>
  <c r="Z35" i="1"/>
  <c r="AV35" i="1" s="1"/>
  <c r="AA35" i="1"/>
  <c r="AW35" i="1" s="1"/>
  <c r="AB35" i="1"/>
  <c r="AC35" i="1" s="1"/>
  <c r="AK35" i="1"/>
  <c r="AR35" i="1"/>
  <c r="I36" i="1"/>
  <c r="P36" i="1"/>
  <c r="W36" i="1"/>
  <c r="Z36" i="1"/>
  <c r="AV36" i="1" s="1"/>
  <c r="AA36" i="1"/>
  <c r="AB36" i="1"/>
  <c r="AC36" i="1" s="1"/>
  <c r="AK36" i="1"/>
  <c r="AR36" i="1"/>
  <c r="I39" i="1"/>
  <c r="P39" i="1"/>
  <c r="W39" i="1"/>
  <c r="AD39" i="1"/>
  <c r="AK39" i="1"/>
  <c r="AR39" i="1"/>
  <c r="I40" i="1"/>
  <c r="P40" i="1"/>
  <c r="W40" i="1"/>
  <c r="AD40" i="1"/>
  <c r="AK40" i="1"/>
  <c r="AR40" i="1"/>
  <c r="I41" i="1"/>
  <c r="P41" i="1"/>
  <c r="W41" i="1"/>
  <c r="AD41" i="1"/>
  <c r="AK41" i="1"/>
  <c r="AR41" i="1"/>
  <c r="I42" i="1"/>
  <c r="P42" i="1"/>
  <c r="W42" i="1"/>
  <c r="AD42" i="1"/>
  <c r="AK42" i="1"/>
  <c r="AR42" i="1"/>
  <c r="I43" i="1"/>
  <c r="P43" i="1"/>
  <c r="W43" i="1"/>
  <c r="AD43" i="1"/>
  <c r="AK43" i="1"/>
  <c r="AR43" i="1"/>
  <c r="I44" i="1"/>
  <c r="P44" i="1"/>
  <c r="W44" i="1"/>
  <c r="AD44" i="1"/>
  <c r="AK44" i="1"/>
  <c r="AR44" i="1"/>
  <c r="AD36" i="1" l="1"/>
  <c r="AW36" i="1"/>
  <c r="AB34" i="1"/>
  <c r="AC34" i="1" s="1"/>
  <c r="AW34" i="1"/>
  <c r="AO60" i="1"/>
  <c r="AS40" i="1"/>
  <c r="AS42" i="1"/>
  <c r="AS36" i="1"/>
  <c r="AS41" i="1"/>
  <c r="AS39" i="1"/>
  <c r="AS43" i="1"/>
  <c r="AS44" i="1"/>
  <c r="AS33" i="1"/>
  <c r="AD35" i="1"/>
  <c r="AS35" i="1" s="1"/>
  <c r="AD34" i="1"/>
  <c r="AS34" i="1" s="1"/>
  <c r="AP60" i="1" l="1"/>
  <c r="AQ60" i="1" s="1"/>
  <c r="AW60" i="1"/>
  <c r="N64" i="1"/>
  <c r="O64" i="1" s="1"/>
  <c r="G64" i="1"/>
  <c r="H64" i="1" s="1"/>
  <c r="Z37" i="1" l="1"/>
  <c r="AV37" i="1" s="1"/>
  <c r="AA37" i="1"/>
  <c r="Z30" i="1"/>
  <c r="Z29" i="1"/>
  <c r="U30" i="1"/>
  <c r="V30" i="1" s="1"/>
  <c r="U31" i="1"/>
  <c r="V31" i="1" s="1"/>
  <c r="U29" i="1"/>
  <c r="V29" i="1" s="1"/>
  <c r="V28" i="1"/>
  <c r="G28" i="1"/>
  <c r="H28" i="1" s="1"/>
  <c r="AA30" i="1" l="1"/>
  <c r="AV30" i="1"/>
  <c r="AA29" i="1"/>
  <c r="AV29" i="1"/>
  <c r="AB37" i="1"/>
  <c r="AC37" i="1" s="1"/>
  <c r="AW37" i="1"/>
  <c r="N17" i="1"/>
  <c r="M26" i="1"/>
  <c r="L26" i="1"/>
  <c r="AR5" i="1"/>
  <c r="E70" i="1"/>
  <c r="AQ70" i="1"/>
  <c r="AP70" i="1"/>
  <c r="AO70" i="1"/>
  <c r="AN70" i="1"/>
  <c r="AM70" i="1"/>
  <c r="AL70" i="1"/>
  <c r="AJ70" i="1"/>
  <c r="AI70" i="1"/>
  <c r="AH70" i="1"/>
  <c r="AG70" i="1"/>
  <c r="AF70" i="1"/>
  <c r="AE70" i="1"/>
  <c r="AC70" i="1"/>
  <c r="AB70" i="1"/>
  <c r="AA70" i="1"/>
  <c r="Z70" i="1"/>
  <c r="Y70" i="1"/>
  <c r="X70" i="1"/>
  <c r="V70" i="1"/>
  <c r="U70" i="1"/>
  <c r="T70" i="1"/>
  <c r="S70" i="1"/>
  <c r="R70" i="1"/>
  <c r="Q70" i="1"/>
  <c r="O70" i="1"/>
  <c r="N70" i="1"/>
  <c r="M70" i="1"/>
  <c r="L70" i="1"/>
  <c r="K70" i="1"/>
  <c r="H70" i="1"/>
  <c r="G70" i="1"/>
  <c r="F70" i="1"/>
  <c r="D70" i="1"/>
  <c r="AU70" i="1" s="1"/>
  <c r="C70" i="1"/>
  <c r="J70" i="1"/>
  <c r="Q11" i="1"/>
  <c r="Q15" i="1"/>
  <c r="Q20" i="1"/>
  <c r="Q26" i="1"/>
  <c r="Q32" i="1"/>
  <c r="Q38" i="1"/>
  <c r="Q45" i="1"/>
  <c r="Q49" i="1"/>
  <c r="Q54" i="1"/>
  <c r="Q59" i="1"/>
  <c r="Q63" i="1"/>
  <c r="Q74" i="1"/>
  <c r="AW70" i="1" l="1"/>
  <c r="AV70" i="1"/>
  <c r="AB29" i="1"/>
  <c r="AC29" i="1" s="1"/>
  <c r="AW29" i="1"/>
  <c r="AT70" i="1"/>
  <c r="AB30" i="1"/>
  <c r="AC30" i="1" s="1"/>
  <c r="AW30" i="1"/>
  <c r="Q55" i="1"/>
  <c r="Q75" i="1"/>
  <c r="Q27" i="1"/>
  <c r="Q76" i="1" l="1"/>
  <c r="R38" i="1"/>
  <c r="S38" i="1"/>
  <c r="T38" i="1"/>
  <c r="U38" i="1"/>
  <c r="V38" i="1"/>
  <c r="X38" i="1"/>
  <c r="Y38" i="1"/>
  <c r="Z38" i="1"/>
  <c r="AA38" i="1"/>
  <c r="AB38" i="1"/>
  <c r="AC38" i="1"/>
  <c r="AE38" i="1"/>
  <c r="AF38" i="1"/>
  <c r="AG38" i="1"/>
  <c r="AH38" i="1"/>
  <c r="AI38" i="1"/>
  <c r="AJ38" i="1"/>
  <c r="AL38" i="1"/>
  <c r="AM38" i="1"/>
  <c r="AN38" i="1"/>
  <c r="AO38" i="1"/>
  <c r="AP38" i="1"/>
  <c r="AQ38" i="1"/>
  <c r="K38" i="1"/>
  <c r="L38" i="1"/>
  <c r="M38" i="1"/>
  <c r="N38" i="1"/>
  <c r="O38" i="1"/>
  <c r="J38" i="1"/>
  <c r="H38" i="1"/>
  <c r="G38" i="1"/>
  <c r="F38" i="1"/>
  <c r="E38" i="1"/>
  <c r="D38" i="1"/>
  <c r="AU38" i="1" s="1"/>
  <c r="C38" i="1"/>
  <c r="AR37" i="1"/>
  <c r="AK37" i="1"/>
  <c r="AD37" i="1"/>
  <c r="W37" i="1"/>
  <c r="P37" i="1"/>
  <c r="I37" i="1"/>
  <c r="AR68" i="1"/>
  <c r="AR69" i="1"/>
  <c r="AK68" i="1"/>
  <c r="AK69" i="1"/>
  <c r="AD68" i="1"/>
  <c r="AD69" i="1"/>
  <c r="W68" i="1"/>
  <c r="W69" i="1"/>
  <c r="P68" i="1"/>
  <c r="P69" i="1"/>
  <c r="I68" i="1"/>
  <c r="I69" i="1"/>
  <c r="AR9" i="1"/>
  <c r="AK9" i="1"/>
  <c r="AD9" i="1"/>
  <c r="W9" i="1"/>
  <c r="P9" i="1"/>
  <c r="I9" i="1"/>
  <c r="AT38" i="1" l="1"/>
  <c r="AV38" i="1"/>
  <c r="AW38" i="1"/>
  <c r="AS68" i="1"/>
  <c r="AS9" i="1"/>
  <c r="AS37" i="1"/>
  <c r="AS69" i="1"/>
  <c r="AR72" i="1"/>
  <c r="AR73" i="1"/>
  <c r="AR71" i="1"/>
  <c r="AR65" i="1"/>
  <c r="AR66" i="1"/>
  <c r="AR67" i="1"/>
  <c r="AR64" i="1"/>
  <c r="AR61" i="1"/>
  <c r="AR62" i="1"/>
  <c r="AR60" i="1"/>
  <c r="AR57" i="1"/>
  <c r="AR58" i="1"/>
  <c r="AR56" i="1"/>
  <c r="AR51" i="1"/>
  <c r="AR52" i="1"/>
  <c r="AR53" i="1"/>
  <c r="AR50" i="1"/>
  <c r="AR47" i="1"/>
  <c r="AR48" i="1"/>
  <c r="AR46" i="1"/>
  <c r="AR29" i="1"/>
  <c r="AR30" i="1"/>
  <c r="AR31" i="1"/>
  <c r="AR28" i="1"/>
  <c r="AR22" i="1"/>
  <c r="AR23" i="1"/>
  <c r="AR24" i="1"/>
  <c r="AR25" i="1"/>
  <c r="AR21" i="1"/>
  <c r="AR17" i="1"/>
  <c r="AR18" i="1"/>
  <c r="AR19" i="1"/>
  <c r="AR16" i="1"/>
  <c r="AR13" i="1"/>
  <c r="AR14" i="1"/>
  <c r="AR12" i="1"/>
  <c r="AR6" i="1"/>
  <c r="AR7" i="1"/>
  <c r="AR8" i="1"/>
  <c r="AR10" i="1"/>
  <c r="AR4" i="1"/>
  <c r="AK72" i="1"/>
  <c r="AK73" i="1"/>
  <c r="AK71" i="1"/>
  <c r="AK65" i="1"/>
  <c r="AK66" i="1"/>
  <c r="AK67" i="1"/>
  <c r="AK64" i="1"/>
  <c r="AK61" i="1"/>
  <c r="AK62" i="1"/>
  <c r="AK60" i="1"/>
  <c r="AK57" i="1"/>
  <c r="AK58" i="1"/>
  <c r="AK56" i="1"/>
  <c r="AK51" i="1"/>
  <c r="AK52" i="1"/>
  <c r="AK53" i="1"/>
  <c r="AK50" i="1"/>
  <c r="AK47" i="1"/>
  <c r="AK48" i="1"/>
  <c r="AK46" i="1"/>
  <c r="AK29" i="1"/>
  <c r="AK30" i="1"/>
  <c r="AK31" i="1"/>
  <c r="AK28" i="1"/>
  <c r="AK22" i="1"/>
  <c r="AK23" i="1"/>
  <c r="AK24" i="1"/>
  <c r="AK25" i="1"/>
  <c r="AK21" i="1"/>
  <c r="AK17" i="1"/>
  <c r="AK18" i="1"/>
  <c r="AK19" i="1"/>
  <c r="AK16" i="1"/>
  <c r="AK13" i="1"/>
  <c r="AK14" i="1"/>
  <c r="AK12" i="1"/>
  <c r="AK5" i="1"/>
  <c r="AK6" i="1"/>
  <c r="AK7" i="1"/>
  <c r="AK8" i="1"/>
  <c r="AK10" i="1"/>
  <c r="AK4" i="1"/>
  <c r="AD72" i="1"/>
  <c r="AD73" i="1"/>
  <c r="AD71" i="1"/>
  <c r="AD65" i="1"/>
  <c r="AD66" i="1"/>
  <c r="AD67" i="1"/>
  <c r="AD64" i="1"/>
  <c r="AD61" i="1"/>
  <c r="AD62" i="1"/>
  <c r="AD60" i="1"/>
  <c r="AD57" i="1"/>
  <c r="AD58" i="1"/>
  <c r="AD56" i="1"/>
  <c r="AD51" i="1"/>
  <c r="AD52" i="1"/>
  <c r="AD53" i="1"/>
  <c r="AD50" i="1"/>
  <c r="AD47" i="1"/>
  <c r="AD48" i="1"/>
  <c r="AD46" i="1"/>
  <c r="AD29" i="1"/>
  <c r="AD30" i="1"/>
  <c r="AD31" i="1"/>
  <c r="AD28" i="1"/>
  <c r="AD22" i="1"/>
  <c r="AD23" i="1"/>
  <c r="AD24" i="1"/>
  <c r="AD25" i="1"/>
  <c r="AD21" i="1"/>
  <c r="AD17" i="1"/>
  <c r="AD18" i="1"/>
  <c r="AD19" i="1"/>
  <c r="AD16" i="1"/>
  <c r="AD13" i="1"/>
  <c r="AD14" i="1"/>
  <c r="AD12" i="1"/>
  <c r="AD5" i="1"/>
  <c r="AD6" i="1"/>
  <c r="AD7" i="1"/>
  <c r="AD8" i="1"/>
  <c r="AD10" i="1"/>
  <c r="AD4" i="1"/>
  <c r="W72" i="1"/>
  <c r="W73" i="1"/>
  <c r="W71" i="1"/>
  <c r="W65" i="1"/>
  <c r="W66" i="1"/>
  <c r="W67" i="1"/>
  <c r="W64" i="1"/>
  <c r="W61" i="1"/>
  <c r="W62" i="1"/>
  <c r="W60" i="1"/>
  <c r="W57" i="1"/>
  <c r="W58" i="1"/>
  <c r="W56" i="1"/>
  <c r="W51" i="1"/>
  <c r="W52" i="1"/>
  <c r="W53" i="1"/>
  <c r="W50" i="1"/>
  <c r="W47" i="1"/>
  <c r="W48" i="1"/>
  <c r="W46" i="1"/>
  <c r="W29" i="1"/>
  <c r="W30" i="1"/>
  <c r="W31" i="1"/>
  <c r="W28" i="1"/>
  <c r="W22" i="1"/>
  <c r="W23" i="1"/>
  <c r="W24" i="1"/>
  <c r="W25" i="1"/>
  <c r="W21" i="1"/>
  <c r="W17" i="1"/>
  <c r="W18" i="1"/>
  <c r="W19" i="1"/>
  <c r="W16" i="1"/>
  <c r="W13" i="1"/>
  <c r="W14" i="1"/>
  <c r="W12" i="1"/>
  <c r="W5" i="1"/>
  <c r="W6" i="1"/>
  <c r="W7" i="1"/>
  <c r="W8" i="1"/>
  <c r="W10" i="1"/>
  <c r="W4" i="1"/>
  <c r="P72" i="1"/>
  <c r="P73" i="1"/>
  <c r="P71" i="1"/>
  <c r="P65" i="1"/>
  <c r="P66" i="1"/>
  <c r="P67" i="1"/>
  <c r="P64" i="1"/>
  <c r="P61" i="1"/>
  <c r="P62" i="1"/>
  <c r="P60" i="1"/>
  <c r="P57" i="1"/>
  <c r="P58" i="1"/>
  <c r="P56" i="1"/>
  <c r="P51" i="1"/>
  <c r="P52" i="1"/>
  <c r="P53" i="1"/>
  <c r="P50" i="1"/>
  <c r="P47" i="1"/>
  <c r="P48" i="1"/>
  <c r="P46" i="1"/>
  <c r="P29" i="1"/>
  <c r="P30" i="1"/>
  <c r="P31" i="1"/>
  <c r="P28" i="1"/>
  <c r="P22" i="1"/>
  <c r="P23" i="1"/>
  <c r="P24" i="1"/>
  <c r="P25" i="1"/>
  <c r="P21" i="1"/>
  <c r="P17" i="1"/>
  <c r="P18" i="1"/>
  <c r="P19" i="1"/>
  <c r="P16" i="1"/>
  <c r="P13" i="1"/>
  <c r="P14" i="1"/>
  <c r="P12" i="1"/>
  <c r="P5" i="1"/>
  <c r="P6" i="1"/>
  <c r="P7" i="1"/>
  <c r="P8" i="1"/>
  <c r="P10" i="1"/>
  <c r="P4" i="1"/>
  <c r="I72" i="1"/>
  <c r="I73" i="1"/>
  <c r="I71" i="1"/>
  <c r="I65" i="1"/>
  <c r="I66" i="1"/>
  <c r="I67" i="1"/>
  <c r="I64" i="1"/>
  <c r="I61" i="1"/>
  <c r="I62" i="1"/>
  <c r="I60" i="1"/>
  <c r="I57" i="1"/>
  <c r="I58" i="1"/>
  <c r="I56" i="1"/>
  <c r="I51" i="1"/>
  <c r="I52" i="1"/>
  <c r="I53" i="1"/>
  <c r="I50" i="1"/>
  <c r="I47" i="1"/>
  <c r="I48" i="1"/>
  <c r="I46" i="1"/>
  <c r="I29" i="1"/>
  <c r="I30" i="1"/>
  <c r="I31" i="1"/>
  <c r="I28" i="1"/>
  <c r="I22" i="1"/>
  <c r="I23" i="1"/>
  <c r="I24" i="1"/>
  <c r="I25" i="1"/>
  <c r="I21" i="1"/>
  <c r="I17" i="1"/>
  <c r="I18" i="1"/>
  <c r="I19" i="1"/>
  <c r="I16" i="1"/>
  <c r="I13" i="1"/>
  <c r="I14" i="1"/>
  <c r="I12" i="1"/>
  <c r="I5" i="1"/>
  <c r="I6" i="1"/>
  <c r="I7" i="1"/>
  <c r="I8" i="1"/>
  <c r="I10" i="1"/>
  <c r="I4" i="1"/>
  <c r="D74" i="1"/>
  <c r="AU74" i="1" s="1"/>
  <c r="E74" i="1"/>
  <c r="F74" i="1"/>
  <c r="G74" i="1"/>
  <c r="H74" i="1"/>
  <c r="J74" i="1"/>
  <c r="K74" i="1"/>
  <c r="L74" i="1"/>
  <c r="M74" i="1"/>
  <c r="N74" i="1"/>
  <c r="O74" i="1"/>
  <c r="R74" i="1"/>
  <c r="S74" i="1"/>
  <c r="T74" i="1"/>
  <c r="U74" i="1"/>
  <c r="V74" i="1"/>
  <c r="X74" i="1"/>
  <c r="Y74" i="1"/>
  <c r="Z74" i="1"/>
  <c r="AA74" i="1"/>
  <c r="AB74" i="1"/>
  <c r="AC74" i="1"/>
  <c r="AE74" i="1"/>
  <c r="AF74" i="1"/>
  <c r="AG74" i="1"/>
  <c r="AH74" i="1"/>
  <c r="AI74" i="1"/>
  <c r="AJ74" i="1"/>
  <c r="AL74" i="1"/>
  <c r="AM74" i="1"/>
  <c r="AN74" i="1"/>
  <c r="AO74" i="1"/>
  <c r="AP74" i="1"/>
  <c r="AQ74" i="1"/>
  <c r="C74" i="1"/>
  <c r="D63" i="1"/>
  <c r="E63" i="1"/>
  <c r="AV63" i="1" s="1"/>
  <c r="F63" i="1"/>
  <c r="G63" i="1"/>
  <c r="H63" i="1"/>
  <c r="J63" i="1"/>
  <c r="K63" i="1"/>
  <c r="L63" i="1"/>
  <c r="M63" i="1"/>
  <c r="N63" i="1"/>
  <c r="O63" i="1"/>
  <c r="R63" i="1"/>
  <c r="S63" i="1"/>
  <c r="T63" i="1"/>
  <c r="U63" i="1"/>
  <c r="V63" i="1"/>
  <c r="X63" i="1"/>
  <c r="Y63" i="1"/>
  <c r="Z63" i="1"/>
  <c r="AA63" i="1"/>
  <c r="AB63" i="1"/>
  <c r="AC63" i="1"/>
  <c r="AE63" i="1"/>
  <c r="AF63" i="1"/>
  <c r="AG63" i="1"/>
  <c r="AH63" i="1"/>
  <c r="AI63" i="1"/>
  <c r="AJ63" i="1"/>
  <c r="AL63" i="1"/>
  <c r="AM63" i="1"/>
  <c r="AN63" i="1"/>
  <c r="AO63" i="1"/>
  <c r="AP63" i="1"/>
  <c r="AQ63" i="1"/>
  <c r="C63" i="1"/>
  <c r="D59" i="1"/>
  <c r="E59" i="1"/>
  <c r="F59" i="1"/>
  <c r="AW59" i="1" s="1"/>
  <c r="G59" i="1"/>
  <c r="H59" i="1"/>
  <c r="J59" i="1"/>
  <c r="K59" i="1"/>
  <c r="L59" i="1"/>
  <c r="M59" i="1"/>
  <c r="N59" i="1"/>
  <c r="O59" i="1"/>
  <c r="R59" i="1"/>
  <c r="S59" i="1"/>
  <c r="T59" i="1"/>
  <c r="U59" i="1"/>
  <c r="V59" i="1"/>
  <c r="X59" i="1"/>
  <c r="Y59" i="1"/>
  <c r="Z59" i="1"/>
  <c r="AA59" i="1"/>
  <c r="AB59" i="1"/>
  <c r="AC59" i="1"/>
  <c r="AE59" i="1"/>
  <c r="AF59" i="1"/>
  <c r="AG59" i="1"/>
  <c r="AH59" i="1"/>
  <c r="AI59" i="1"/>
  <c r="AJ59" i="1"/>
  <c r="AL59" i="1"/>
  <c r="AM59" i="1"/>
  <c r="AN59" i="1"/>
  <c r="AO59" i="1"/>
  <c r="AP59" i="1"/>
  <c r="AQ59" i="1"/>
  <c r="C59" i="1"/>
  <c r="AT59" i="1" s="1"/>
  <c r="D54" i="1"/>
  <c r="E54" i="1"/>
  <c r="F54" i="1"/>
  <c r="G54" i="1"/>
  <c r="H54" i="1"/>
  <c r="J54" i="1"/>
  <c r="K54" i="1"/>
  <c r="L54" i="1"/>
  <c r="M54" i="1"/>
  <c r="N54" i="1"/>
  <c r="O54" i="1"/>
  <c r="R54" i="1"/>
  <c r="S54" i="1"/>
  <c r="T54" i="1"/>
  <c r="U54" i="1"/>
  <c r="V54" i="1"/>
  <c r="X54" i="1"/>
  <c r="Y54" i="1"/>
  <c r="Z54" i="1"/>
  <c r="AA54" i="1"/>
  <c r="AB54" i="1"/>
  <c r="AC54" i="1"/>
  <c r="AE54" i="1"/>
  <c r="AF54" i="1"/>
  <c r="AG54" i="1"/>
  <c r="AH54" i="1"/>
  <c r="AI54" i="1"/>
  <c r="AJ54" i="1"/>
  <c r="AL54" i="1"/>
  <c r="AM54" i="1"/>
  <c r="AN54" i="1"/>
  <c r="AO54" i="1"/>
  <c r="AP54" i="1"/>
  <c r="AQ54" i="1"/>
  <c r="C54" i="1"/>
  <c r="AT54" i="1" s="1"/>
  <c r="F49" i="1"/>
  <c r="AW49" i="1" s="1"/>
  <c r="G49" i="1"/>
  <c r="H49" i="1"/>
  <c r="J49" i="1"/>
  <c r="K49" i="1"/>
  <c r="L49" i="1"/>
  <c r="M49" i="1"/>
  <c r="N49" i="1"/>
  <c r="O49" i="1"/>
  <c r="R49" i="1"/>
  <c r="S49" i="1"/>
  <c r="T49" i="1"/>
  <c r="U49" i="1"/>
  <c r="V49" i="1"/>
  <c r="X49" i="1"/>
  <c r="Y49" i="1"/>
  <c r="Z49" i="1"/>
  <c r="AA49" i="1"/>
  <c r="AB49" i="1"/>
  <c r="AC49" i="1"/>
  <c r="AE49" i="1"/>
  <c r="AF49" i="1"/>
  <c r="AG49" i="1"/>
  <c r="AH49" i="1"/>
  <c r="AI49" i="1"/>
  <c r="AJ49" i="1"/>
  <c r="AL49" i="1"/>
  <c r="AM49" i="1"/>
  <c r="AN49" i="1"/>
  <c r="AO49" i="1"/>
  <c r="AP49" i="1"/>
  <c r="AQ49" i="1"/>
  <c r="E49" i="1"/>
  <c r="AV49" i="1" s="1"/>
  <c r="D45" i="1"/>
  <c r="E45" i="1"/>
  <c r="F45" i="1"/>
  <c r="G45" i="1"/>
  <c r="H45" i="1"/>
  <c r="J45" i="1"/>
  <c r="K45" i="1"/>
  <c r="L45" i="1"/>
  <c r="M45" i="1"/>
  <c r="N45" i="1"/>
  <c r="O45" i="1"/>
  <c r="R45" i="1"/>
  <c r="S45" i="1"/>
  <c r="T45" i="1"/>
  <c r="U45" i="1"/>
  <c r="V45" i="1"/>
  <c r="X45" i="1"/>
  <c r="Y45" i="1"/>
  <c r="Z45" i="1"/>
  <c r="AA45" i="1"/>
  <c r="AB45" i="1"/>
  <c r="AC45" i="1"/>
  <c r="AE45" i="1"/>
  <c r="AF45" i="1"/>
  <c r="AG45" i="1"/>
  <c r="AH45" i="1"/>
  <c r="AI45" i="1"/>
  <c r="AJ45" i="1"/>
  <c r="AL45" i="1"/>
  <c r="AM45" i="1"/>
  <c r="AN45" i="1"/>
  <c r="AO45" i="1"/>
  <c r="AP45" i="1"/>
  <c r="AQ45" i="1"/>
  <c r="C45" i="1"/>
  <c r="AT45" i="1" s="1"/>
  <c r="D32" i="1"/>
  <c r="AU32" i="1" s="1"/>
  <c r="E32" i="1"/>
  <c r="F32" i="1"/>
  <c r="G32" i="1"/>
  <c r="H32" i="1"/>
  <c r="J32" i="1"/>
  <c r="K32" i="1"/>
  <c r="L32" i="1"/>
  <c r="M32" i="1"/>
  <c r="N32" i="1"/>
  <c r="O32" i="1"/>
  <c r="R32" i="1"/>
  <c r="S32" i="1"/>
  <c r="T32" i="1"/>
  <c r="U32" i="1"/>
  <c r="V32" i="1"/>
  <c r="X32" i="1"/>
  <c r="Y32" i="1"/>
  <c r="Z32" i="1"/>
  <c r="AA32" i="1"/>
  <c r="AB32" i="1"/>
  <c r="AC32" i="1"/>
  <c r="AE32" i="1"/>
  <c r="AF32" i="1"/>
  <c r="AG32" i="1"/>
  <c r="AH32" i="1"/>
  <c r="AI32" i="1"/>
  <c r="AJ32" i="1"/>
  <c r="AL32" i="1"/>
  <c r="AM32" i="1"/>
  <c r="AN32" i="1"/>
  <c r="AO32" i="1"/>
  <c r="AP32" i="1"/>
  <c r="AQ32" i="1"/>
  <c r="C32" i="1"/>
  <c r="D26" i="1"/>
  <c r="E26" i="1"/>
  <c r="AV26" i="1" s="1"/>
  <c r="F26" i="1"/>
  <c r="G26" i="1"/>
  <c r="H26" i="1"/>
  <c r="J26" i="1"/>
  <c r="K26" i="1"/>
  <c r="N26" i="1"/>
  <c r="O26" i="1"/>
  <c r="R26" i="1"/>
  <c r="S26" i="1"/>
  <c r="T26" i="1"/>
  <c r="U26" i="1"/>
  <c r="V26" i="1"/>
  <c r="X26" i="1"/>
  <c r="Y26" i="1"/>
  <c r="Z26" i="1"/>
  <c r="AA26" i="1"/>
  <c r="AB26" i="1"/>
  <c r="AC26" i="1"/>
  <c r="AE26" i="1"/>
  <c r="AF26" i="1"/>
  <c r="AG26" i="1"/>
  <c r="AH26" i="1"/>
  <c r="AI26" i="1"/>
  <c r="AJ26" i="1"/>
  <c r="AL26" i="1"/>
  <c r="AM26" i="1"/>
  <c r="AN26" i="1"/>
  <c r="AO26" i="1"/>
  <c r="AP26" i="1"/>
  <c r="AQ26" i="1"/>
  <c r="C26" i="1"/>
  <c r="D20" i="1"/>
  <c r="AU20" i="1" s="1"/>
  <c r="E20" i="1"/>
  <c r="F20" i="1"/>
  <c r="G20" i="1"/>
  <c r="H20" i="1"/>
  <c r="J20" i="1"/>
  <c r="K20" i="1"/>
  <c r="L20" i="1"/>
  <c r="M20" i="1"/>
  <c r="N20" i="1"/>
  <c r="O20" i="1"/>
  <c r="R20" i="1"/>
  <c r="S20" i="1"/>
  <c r="T20" i="1"/>
  <c r="U20" i="1"/>
  <c r="V20" i="1"/>
  <c r="X20" i="1"/>
  <c r="Y20" i="1"/>
  <c r="Z20" i="1"/>
  <c r="AA20" i="1"/>
  <c r="AB20" i="1"/>
  <c r="AC20" i="1"/>
  <c r="AE20" i="1"/>
  <c r="AF20" i="1"/>
  <c r="AG20" i="1"/>
  <c r="AH20" i="1"/>
  <c r="AI20" i="1"/>
  <c r="AJ20" i="1"/>
  <c r="AL20" i="1"/>
  <c r="AM20" i="1"/>
  <c r="AN20" i="1"/>
  <c r="AO20" i="1"/>
  <c r="AP20" i="1"/>
  <c r="AQ20" i="1"/>
  <c r="C20" i="1"/>
  <c r="D11" i="1"/>
  <c r="E11" i="1"/>
  <c r="F11" i="1"/>
  <c r="G11" i="1"/>
  <c r="H11" i="1"/>
  <c r="J11" i="1"/>
  <c r="N11" i="1"/>
  <c r="O11" i="1"/>
  <c r="R11" i="1"/>
  <c r="S11" i="1"/>
  <c r="T11" i="1"/>
  <c r="U11" i="1"/>
  <c r="V11" i="1"/>
  <c r="X11" i="1"/>
  <c r="Y11" i="1"/>
  <c r="Z11" i="1"/>
  <c r="AA11" i="1"/>
  <c r="AB11" i="1"/>
  <c r="AC11" i="1"/>
  <c r="AE11" i="1"/>
  <c r="AF11" i="1"/>
  <c r="AG11" i="1"/>
  <c r="AH11" i="1"/>
  <c r="AI11" i="1"/>
  <c r="AJ11" i="1"/>
  <c r="AL11" i="1"/>
  <c r="AM11" i="1"/>
  <c r="AN11" i="1"/>
  <c r="AO11" i="1"/>
  <c r="AP11" i="1"/>
  <c r="AQ11" i="1"/>
  <c r="D15" i="1"/>
  <c r="E15" i="1"/>
  <c r="F15" i="1"/>
  <c r="AW15" i="1" s="1"/>
  <c r="G15" i="1"/>
  <c r="H15" i="1"/>
  <c r="J15" i="1"/>
  <c r="K15" i="1"/>
  <c r="L15" i="1"/>
  <c r="M15" i="1"/>
  <c r="N15" i="1"/>
  <c r="O15" i="1"/>
  <c r="R15" i="1"/>
  <c r="S15" i="1"/>
  <c r="T15" i="1"/>
  <c r="U15" i="1"/>
  <c r="V15" i="1"/>
  <c r="X15" i="1"/>
  <c r="Y15" i="1"/>
  <c r="Z15" i="1"/>
  <c r="AA15" i="1"/>
  <c r="AB15" i="1"/>
  <c r="AC15" i="1"/>
  <c r="AE15" i="1"/>
  <c r="AF15" i="1"/>
  <c r="AG15" i="1"/>
  <c r="AH15" i="1"/>
  <c r="AI15" i="1"/>
  <c r="AJ15" i="1"/>
  <c r="AL15" i="1"/>
  <c r="AM15" i="1"/>
  <c r="AN15" i="1"/>
  <c r="AO15" i="1"/>
  <c r="AP15" i="1"/>
  <c r="AQ15" i="1"/>
  <c r="C15" i="1"/>
  <c r="AT15" i="1" s="1"/>
  <c r="C11" i="1"/>
  <c r="D49" i="1"/>
  <c r="C49" i="1"/>
  <c r="AT49" i="1" s="1"/>
  <c r="AV11" i="1" l="1"/>
  <c r="AV15" i="1"/>
  <c r="AT26" i="1"/>
  <c r="AU26" i="1"/>
  <c r="AW45" i="1"/>
  <c r="AW54" i="1"/>
  <c r="AV59" i="1"/>
  <c r="AU15" i="1"/>
  <c r="AT20" i="1"/>
  <c r="AW20" i="1"/>
  <c r="AW32" i="1"/>
  <c r="AV45" i="1"/>
  <c r="AT11" i="1"/>
  <c r="AW11" i="1"/>
  <c r="AV20" i="1"/>
  <c r="AW26" i="1"/>
  <c r="AV32" i="1"/>
  <c r="AU45" i="1"/>
  <c r="AU54" i="1"/>
  <c r="AT63" i="1"/>
  <c r="AW63" i="1"/>
  <c r="AV74" i="1"/>
  <c r="AD11" i="1"/>
  <c r="AU11" i="1"/>
  <c r="AU63" i="1"/>
  <c r="AU49" i="1"/>
  <c r="AT32" i="1"/>
  <c r="AV54" i="1"/>
  <c r="AU59" i="1"/>
  <c r="AT74" i="1"/>
  <c r="AW74" i="1"/>
  <c r="AO27" i="1"/>
  <c r="AK11" i="1"/>
  <c r="W70" i="1"/>
  <c r="AR38" i="1"/>
  <c r="AS51" i="1"/>
  <c r="AS60" i="1"/>
  <c r="AS73" i="1"/>
  <c r="W38" i="1"/>
  <c r="AS50" i="1"/>
  <c r="AS67" i="1"/>
  <c r="AS31" i="1"/>
  <c r="AS7" i="1"/>
  <c r="AS62" i="1"/>
  <c r="AS16" i="1"/>
  <c r="AS21" i="1"/>
  <c r="AS6" i="1"/>
  <c r="AS13" i="1"/>
  <c r="AS30" i="1"/>
  <c r="AS56" i="1"/>
  <c r="AS66" i="1"/>
  <c r="AS72" i="1"/>
  <c r="AD38" i="1"/>
  <c r="AD70" i="1"/>
  <c r="AS5" i="1"/>
  <c r="AR11" i="1"/>
  <c r="AS4" i="1"/>
  <c r="AS53" i="1"/>
  <c r="AS58" i="1"/>
  <c r="AS61" i="1"/>
  <c r="AS46" i="1"/>
  <c r="AA27" i="1"/>
  <c r="AS10" i="1"/>
  <c r="AS22" i="1"/>
  <c r="AS29" i="1"/>
  <c r="AS48" i="1"/>
  <c r="AS65" i="1"/>
  <c r="AK15" i="1"/>
  <c r="AK38" i="1"/>
  <c r="AK70" i="1"/>
  <c r="AS12" i="1"/>
  <c r="AS52" i="1"/>
  <c r="AS57" i="1"/>
  <c r="AR70" i="1"/>
  <c r="AS71" i="1"/>
  <c r="AS23" i="1"/>
  <c r="AS18" i="1"/>
  <c r="AS8" i="1"/>
  <c r="AS28" i="1"/>
  <c r="AS47" i="1"/>
  <c r="AS64" i="1"/>
  <c r="AS14" i="1"/>
  <c r="AS24" i="1"/>
  <c r="AS25" i="1"/>
  <c r="AS17" i="1"/>
  <c r="AS19" i="1"/>
  <c r="I38" i="1"/>
  <c r="I70" i="1"/>
  <c r="P38" i="1"/>
  <c r="P70" i="1"/>
  <c r="W59" i="1"/>
  <c r="M27" i="1"/>
  <c r="V27" i="1"/>
  <c r="R27" i="1"/>
  <c r="AO55" i="1"/>
  <c r="AJ55" i="1"/>
  <c r="AF55" i="1"/>
  <c r="AA55" i="1"/>
  <c r="AQ55" i="1"/>
  <c r="AM55" i="1"/>
  <c r="AH55" i="1"/>
  <c r="AC55" i="1"/>
  <c r="Y55" i="1"/>
  <c r="T55" i="1"/>
  <c r="O55" i="1"/>
  <c r="K55" i="1"/>
  <c r="F55" i="1"/>
  <c r="AW55" i="1" s="1"/>
  <c r="I63" i="1"/>
  <c r="AK59" i="1"/>
  <c r="AK63" i="1"/>
  <c r="AL27" i="1"/>
  <c r="G27" i="1"/>
  <c r="AN27" i="1"/>
  <c r="AD20" i="1"/>
  <c r="I26" i="1"/>
  <c r="AK26" i="1"/>
  <c r="AR63" i="1"/>
  <c r="AP27" i="1"/>
  <c r="AL75" i="1"/>
  <c r="AB75" i="1"/>
  <c r="S75" i="1"/>
  <c r="J75" i="1"/>
  <c r="AG27" i="1"/>
  <c r="AB27" i="1"/>
  <c r="X27" i="1"/>
  <c r="S27" i="1"/>
  <c r="N27" i="1"/>
  <c r="J27" i="1"/>
  <c r="E27" i="1"/>
  <c r="V55" i="1"/>
  <c r="R55" i="1"/>
  <c r="M55" i="1"/>
  <c r="H55" i="1"/>
  <c r="D55" i="1"/>
  <c r="AO75" i="1"/>
  <c r="AJ75" i="1"/>
  <c r="AF75" i="1"/>
  <c r="AA75" i="1"/>
  <c r="V75" i="1"/>
  <c r="R75" i="1"/>
  <c r="M75" i="1"/>
  <c r="H75" i="1"/>
  <c r="D75" i="1"/>
  <c r="W20" i="1"/>
  <c r="W54" i="1"/>
  <c r="W63" i="1"/>
  <c r="AP75" i="1"/>
  <c r="AG75" i="1"/>
  <c r="X75" i="1"/>
  <c r="N75" i="1"/>
  <c r="E75" i="1"/>
  <c r="D27" i="1"/>
  <c r="AJ27" i="1"/>
  <c r="AF27" i="1"/>
  <c r="C75" i="1"/>
  <c r="AT75" i="1" s="1"/>
  <c r="AN75" i="1"/>
  <c r="AI75" i="1"/>
  <c r="AE75" i="1"/>
  <c r="Z75" i="1"/>
  <c r="U75" i="1"/>
  <c r="L75" i="1"/>
  <c r="G75" i="1"/>
  <c r="P32" i="1"/>
  <c r="P49" i="1"/>
  <c r="P74" i="1"/>
  <c r="W49" i="1"/>
  <c r="AR32" i="1"/>
  <c r="AR49" i="1"/>
  <c r="AR59" i="1"/>
  <c r="AQ27" i="1"/>
  <c r="AP55" i="1"/>
  <c r="AL55" i="1"/>
  <c r="AG55" i="1"/>
  <c r="AB55" i="1"/>
  <c r="X55" i="1"/>
  <c r="W45" i="1"/>
  <c r="AI27" i="1"/>
  <c r="AE27" i="1"/>
  <c r="Z27" i="1"/>
  <c r="U27" i="1"/>
  <c r="L27" i="1"/>
  <c r="C55" i="1"/>
  <c r="AN55" i="1"/>
  <c r="AI55" i="1"/>
  <c r="AE55" i="1"/>
  <c r="Z55" i="1"/>
  <c r="U55" i="1"/>
  <c r="L55" i="1"/>
  <c r="G55" i="1"/>
  <c r="AQ75" i="1"/>
  <c r="AM75" i="1"/>
  <c r="AH75" i="1"/>
  <c r="AC75" i="1"/>
  <c r="Y75" i="1"/>
  <c r="T75" i="1"/>
  <c r="O75" i="1"/>
  <c r="K75" i="1"/>
  <c r="F75" i="1"/>
  <c r="AD26" i="1"/>
  <c r="AK20" i="1"/>
  <c r="AM27" i="1"/>
  <c r="AH27" i="1"/>
  <c r="AC27" i="1"/>
  <c r="Y27" i="1"/>
  <c r="T27" i="1"/>
  <c r="O27" i="1"/>
  <c r="K27" i="1"/>
  <c r="F27" i="1"/>
  <c r="C27" i="1"/>
  <c r="AT27" i="1" s="1"/>
  <c r="S55" i="1"/>
  <c r="N55" i="1"/>
  <c r="J55" i="1"/>
  <c r="E55" i="1"/>
  <c r="I32" i="1"/>
  <c r="I49" i="1"/>
  <c r="I59" i="1"/>
  <c r="P54" i="1"/>
  <c r="AD32" i="1"/>
  <c r="AD49" i="1"/>
  <c r="AK32" i="1"/>
  <c r="AK49" i="1"/>
  <c r="AR54" i="1"/>
  <c r="P11" i="1"/>
  <c r="P59" i="1"/>
  <c r="W26" i="1"/>
  <c r="W32" i="1"/>
  <c r="AK45" i="1"/>
  <c r="I74" i="1"/>
  <c r="H27" i="1"/>
  <c r="I20" i="1"/>
  <c r="P45" i="1"/>
  <c r="W74" i="1"/>
  <c r="AD54" i="1"/>
  <c r="AD63" i="1"/>
  <c r="AR26" i="1"/>
  <c r="AR74" i="1"/>
  <c r="AR45" i="1"/>
  <c r="AR20" i="1"/>
  <c r="AK74" i="1"/>
  <c r="AK54" i="1"/>
  <c r="AD74" i="1"/>
  <c r="AD59" i="1"/>
  <c r="AD45" i="1"/>
  <c r="W11" i="1"/>
  <c r="P63" i="1"/>
  <c r="P26" i="1"/>
  <c r="P20" i="1"/>
  <c r="I54" i="1"/>
  <c r="I45" i="1"/>
  <c r="I15" i="1"/>
  <c r="I11" i="1"/>
  <c r="AR15" i="1"/>
  <c r="AD15" i="1"/>
  <c r="W15" i="1"/>
  <c r="P15" i="1"/>
  <c r="AV75" i="1" l="1"/>
  <c r="AU75" i="1"/>
  <c r="AT55" i="1"/>
  <c r="AU55" i="1"/>
  <c r="AV27" i="1"/>
  <c r="AW27" i="1"/>
  <c r="AU27" i="1"/>
  <c r="I75" i="1"/>
  <c r="AW75" i="1"/>
  <c r="AV55" i="1"/>
  <c r="AJ76" i="1"/>
  <c r="AO76" i="1"/>
  <c r="AS70" i="1"/>
  <c r="AS63" i="1"/>
  <c r="AA76" i="1"/>
  <c r="Z76" i="1"/>
  <c r="AE76" i="1"/>
  <c r="AS74" i="1"/>
  <c r="AF76" i="1"/>
  <c r="AS54" i="1"/>
  <c r="AS15" i="1"/>
  <c r="AS59" i="1"/>
  <c r="AS49" i="1"/>
  <c r="AB76" i="1"/>
  <c r="AS11" i="1"/>
  <c r="AP76" i="1"/>
  <c r="AS32" i="1"/>
  <c r="AS45" i="1"/>
  <c r="AS38" i="1"/>
  <c r="AS26" i="1"/>
  <c r="AS20" i="1"/>
  <c r="E76" i="1"/>
  <c r="D76" i="1"/>
  <c r="J76" i="1"/>
  <c r="X76" i="1"/>
  <c r="G76" i="1"/>
  <c r="R76" i="1"/>
  <c r="M76" i="1"/>
  <c r="P55" i="1"/>
  <c r="AI76" i="1"/>
  <c r="H76" i="1"/>
  <c r="N76" i="1"/>
  <c r="AQ76" i="1"/>
  <c r="U76" i="1"/>
  <c r="AN76" i="1"/>
  <c r="AG76" i="1"/>
  <c r="AK27" i="1"/>
  <c r="L76" i="1"/>
  <c r="V76" i="1"/>
  <c r="AR75" i="1"/>
  <c r="P75" i="1"/>
  <c r="P76" i="1" s="1"/>
  <c r="D80" i="1" s="1"/>
  <c r="W75" i="1"/>
  <c r="AD75" i="1"/>
  <c r="AR55" i="1"/>
  <c r="S76" i="1"/>
  <c r="AL76" i="1"/>
  <c r="F76" i="1"/>
  <c r="Y76" i="1"/>
  <c r="AK75" i="1"/>
  <c r="K76" i="1"/>
  <c r="AC76" i="1"/>
  <c r="O76" i="1"/>
  <c r="AH76" i="1"/>
  <c r="W55" i="1"/>
  <c r="AK55" i="1"/>
  <c r="C76" i="1"/>
  <c r="T76" i="1"/>
  <c r="AM76" i="1"/>
  <c r="AD27" i="1"/>
  <c r="AR27" i="1"/>
  <c r="AD55" i="1"/>
  <c r="W27" i="1"/>
  <c r="P27" i="1"/>
  <c r="I55" i="1"/>
  <c r="I27" i="1"/>
  <c r="AW76" i="1" l="1"/>
  <c r="AV76" i="1"/>
  <c r="I76" i="1"/>
  <c r="AT76" i="1"/>
  <c r="AU76" i="1"/>
  <c r="C80" i="1"/>
  <c r="AS75" i="1"/>
  <c r="AK76" i="1"/>
  <c r="G80" i="1" s="1"/>
  <c r="AS55" i="1"/>
  <c r="AS27" i="1"/>
  <c r="AR76" i="1"/>
  <c r="H80" i="1" s="1"/>
  <c r="W76" i="1"/>
  <c r="E80" i="1" s="1"/>
  <c r="AD76" i="1"/>
  <c r="F80" i="1" s="1"/>
  <c r="H81" i="1" l="1"/>
  <c r="I80" i="1"/>
  <c r="AS76" i="1"/>
  <c r="I81" i="1" l="1"/>
  <c r="D81" i="1"/>
  <c r="G81" i="1"/>
  <c r="E81" i="1"/>
  <c r="C81" i="1"/>
  <c r="F81" i="1"/>
</calcChain>
</file>

<file path=xl/sharedStrings.xml><?xml version="1.0" encoding="utf-8"?>
<sst xmlns="http://schemas.openxmlformats.org/spreadsheetml/2006/main" count="193" uniqueCount="156">
  <si>
    <t>Planirana sredstva za provedbu skupine mjera u izvještajnom razdoblju</t>
  </si>
  <si>
    <t>Javna poduzeća</t>
  </si>
  <si>
    <t>Ostali izvori</t>
  </si>
  <si>
    <t>Lokalni proračun</t>
  </si>
  <si>
    <t>Mjera</t>
  </si>
  <si>
    <t>Naziv mjere</t>
  </si>
  <si>
    <t>Državni proračun</t>
  </si>
  <si>
    <t>Županijski proračun</t>
  </si>
  <si>
    <t>Pomoći EU</t>
  </si>
  <si>
    <t>Ukupno</t>
  </si>
  <si>
    <t>1.1.1.</t>
  </si>
  <si>
    <t>1.1.2.</t>
  </si>
  <si>
    <t>1.1.3.</t>
  </si>
  <si>
    <t>1.1.4.</t>
  </si>
  <si>
    <t xml:space="preserve">1.1.5. </t>
  </si>
  <si>
    <t>1.1.6.</t>
  </si>
  <si>
    <t>1.2.1.</t>
  </si>
  <si>
    <t>1.2.2.</t>
  </si>
  <si>
    <t>1.2.3.</t>
  </si>
  <si>
    <t>1.3.1.</t>
  </si>
  <si>
    <t>1.3.2.</t>
  </si>
  <si>
    <t>1.3.3.</t>
  </si>
  <si>
    <t>1.3.4.</t>
  </si>
  <si>
    <t>1.4.1.</t>
  </si>
  <si>
    <t>1.4.2.</t>
  </si>
  <si>
    <t>1.4.3.</t>
  </si>
  <si>
    <t>1.4.4.</t>
  </si>
  <si>
    <t>1.4.5.</t>
  </si>
  <si>
    <t>2015.</t>
  </si>
  <si>
    <t>2016.</t>
  </si>
  <si>
    <t>2017.</t>
  </si>
  <si>
    <t>2018.</t>
  </si>
  <si>
    <t>Proaktivno ulaganje u izgradnju i međusobno povezivanje poduzetničkih zona</t>
  </si>
  <si>
    <t>Unapređenje kvantitete i kvalitete investicijskih i kreditnih ponuda za poduzetništvo</t>
  </si>
  <si>
    <t>Poticanje cjeloživotnog obrazovanja i izobrazbe poduzetnika</t>
  </si>
  <si>
    <t>Poticanje međusobnog povezivanja gospodarskih subjekata i suradnje s lokalnim vlastima</t>
  </si>
  <si>
    <t>Povećanje razine konkurentnosti i izvoza proizvoda</t>
  </si>
  <si>
    <t>Poticanje sektora istraživanja i razvoja patenata i inovacija</t>
  </si>
  <si>
    <t>Modernizacija tehnoloških kapaciteta i poslovnih procesa</t>
  </si>
  <si>
    <t>Poticanje ulaganja u istraživanje i razvoj, te primjenu znanja</t>
  </si>
  <si>
    <t>Razvoj selektivnih oblika turizma</t>
  </si>
  <si>
    <t>Razvoj turističke infrastrukture</t>
  </si>
  <si>
    <t>Brendiranje i promocija Krapinsko – zagorske županije kao poželjne turističke destinacije</t>
  </si>
  <si>
    <t>Poticanje okrupnjivanja poljoprivrednih posjeda</t>
  </si>
  <si>
    <t>Povećanje proizvodne učinkovitosti voćarstva, vinogradarstva, povrtlarstva i povrćarstva</t>
  </si>
  <si>
    <t>Poticanje razvoja stočarstva i mljekarstva</t>
  </si>
  <si>
    <t>Promocija i poticanje ekološke poljoprivredne proizvodnje</t>
  </si>
  <si>
    <t>2.1.1.</t>
  </si>
  <si>
    <t>2.1.2.</t>
  </si>
  <si>
    <t>2.1.3.</t>
  </si>
  <si>
    <t>2.1.4.</t>
  </si>
  <si>
    <t>Poboljšanje kvalitete usluga sustava odgoja i obrazovanja</t>
  </si>
  <si>
    <t>Pedagoška standardizacija uvjeta rada i kurikuluma u odgojno – obrazovnim ustanovama</t>
  </si>
  <si>
    <t>Sustavno ulaganje u ljudske potencijale u obrazovanju</t>
  </si>
  <si>
    <t>Usklađivanje mreže srednjoškolskih i visokoškolskih programa s potrebama tržišta rada</t>
  </si>
  <si>
    <t>2.2.1.</t>
  </si>
  <si>
    <t>2.2.2.</t>
  </si>
  <si>
    <t>2.2.3.</t>
  </si>
  <si>
    <t>2.2.4.</t>
  </si>
  <si>
    <t>Unapređenje kvalitete i uvjeta rada u zdravstvenim ustanovama</t>
  </si>
  <si>
    <t>Povećanje konkurentnosti i otvorenosti zdravstvenih ustanova</t>
  </si>
  <si>
    <t>2.3.1.</t>
  </si>
  <si>
    <t>2.3.2.</t>
  </si>
  <si>
    <t>2.3.3.</t>
  </si>
  <si>
    <t>2.3.4.</t>
  </si>
  <si>
    <t>2.3.5.</t>
  </si>
  <si>
    <t>2.3.6.</t>
  </si>
  <si>
    <t>Integracija osoba u nepovoljnoj poziciji na tržište rada</t>
  </si>
  <si>
    <t>Razvoj programa za mlade</t>
  </si>
  <si>
    <t>Jačanje kompetencija djelatnika u javnim djelatnostima</t>
  </si>
  <si>
    <t>Organizacija edukacija ljudskih resursa o EU fondovima i projektima</t>
  </si>
  <si>
    <t>2.4.1.</t>
  </si>
  <si>
    <t>2.4.2.</t>
  </si>
  <si>
    <t>2.4.3.</t>
  </si>
  <si>
    <t>2.5.1.</t>
  </si>
  <si>
    <t>2.5.2.</t>
  </si>
  <si>
    <t>2.5.3.</t>
  </si>
  <si>
    <t>2.5.4.</t>
  </si>
  <si>
    <t>Unapređenje sposobnosti organizacija civilnog društva za sudjelovanje u upravljanju lokalnim razvojem</t>
  </si>
  <si>
    <t>3.1.1.</t>
  </si>
  <si>
    <t>3.1.2.</t>
  </si>
  <si>
    <t>3.1.3.</t>
  </si>
  <si>
    <t>Promocija pravilnog gospodarskog korištenja područja pod Natura 2000</t>
  </si>
  <si>
    <t>3.2.1.</t>
  </si>
  <si>
    <t>3.2.2.</t>
  </si>
  <si>
    <t>3.2.3.</t>
  </si>
  <si>
    <t>Korištenje energije iz obnovljivih izvora</t>
  </si>
  <si>
    <t>3.3.1.</t>
  </si>
  <si>
    <t>3.3.2.</t>
  </si>
  <si>
    <t>3.3.3.</t>
  </si>
  <si>
    <t>3.3.4.</t>
  </si>
  <si>
    <t>Unapređenje sustava gospodarenja otpadom</t>
  </si>
  <si>
    <t>Izgradnja i unapređenje sustava vodoopskrbe i sustava odvodnje</t>
  </si>
  <si>
    <t>Zaštita i saniranje klizišta</t>
  </si>
  <si>
    <t>Poboljšanje prometne infrastrukture</t>
  </si>
  <si>
    <t>3.4.1.</t>
  </si>
  <si>
    <t>3.4.2.</t>
  </si>
  <si>
    <t>3.4.3.</t>
  </si>
  <si>
    <t>Unapređenje sustava planiranja i upravljanja u zaštiti i održivom korištenju prirodne i kulturne baštine</t>
  </si>
  <si>
    <t>Podizanje razine svijesti stanovništva o važnosti očuvanja prirodne i kulturne baštine</t>
  </si>
  <si>
    <t>UKUPNO</t>
  </si>
  <si>
    <t>2019.</t>
  </si>
  <si>
    <t>2020.</t>
  </si>
  <si>
    <t>Razvoj poduzetničke i gospodarske infrastrukture za podršku tehnološkom razvoju</t>
  </si>
  <si>
    <t>1.1.7.</t>
  </si>
  <si>
    <t>Poboljšanje usluga i kapaciteta postojećih turističko -  informativnih centara</t>
  </si>
  <si>
    <t>Usklađivanje poljoprivredne infrastrukture za tržište EU</t>
  </si>
  <si>
    <t>Jačanje kompetencija stanovništva kroz cijeloživotno učenje</t>
  </si>
  <si>
    <t>Razvoj sustava poticanja upisa u deficitarna zanimanja</t>
  </si>
  <si>
    <t>Poticanje nastanjivanja postojećih napuštenih stambenih kapaciteta</t>
  </si>
  <si>
    <t xml:space="preserve">Promocija i jačanja kapaciteta vatrogasnih službi i udruga </t>
  </si>
  <si>
    <t>Poticanje razvoja volonterstva</t>
  </si>
  <si>
    <t>Promicanje uključivanja osoba u nepovoljnom položaju u djelovanje OCD – a</t>
  </si>
  <si>
    <t>Zaštita, očuvanje i jačanje svijesti o prirodnim vrijednostima i bio raznolikosti</t>
  </si>
  <si>
    <t>Održivo upravljanje i korištenje prirodnih resursa</t>
  </si>
  <si>
    <t>Povećanje energetske učinkovitosti u sektoru zgradarstva i javne rasvjete</t>
  </si>
  <si>
    <t>Izrada i implementacija programa zaštite i poboljšanje kvalitete zraka, vode i tla, buke i ostalih sastavnica okoliša</t>
  </si>
  <si>
    <t>3.3.5.</t>
  </si>
  <si>
    <t>3.3.6.</t>
  </si>
  <si>
    <t>Poboljšanje energetskog i komunikacijskog sustava</t>
  </si>
  <si>
    <t xml:space="preserve">Održavanje kulturne baštine i razvoj kulturnih i kreativnih djelatnosti </t>
  </si>
  <si>
    <t>2.2.5.</t>
  </si>
  <si>
    <t>Borba protiv siromaštva i socijalne isključenosti</t>
  </si>
  <si>
    <t>Razvoj izvaninstitucionalnih i novih oblika podrške osobama kojima prijeti socijalna isključenost</t>
  </si>
  <si>
    <t>Razvoj sustava civilne zaštite</t>
  </si>
  <si>
    <t>UKUPNO PRIORITET 1.1. RAZVOJ I UNAPREĐENJE GOSPODARSKE I PODUZETNIČKE INFRASTRUKTURE</t>
  </si>
  <si>
    <t>UKUPNO PRIORITET 1.2. TEHNOLOŠKA MODERNIZACIJA I JAČANJE ULOGE ISTRAŽIVANJA I RAZVOJA</t>
  </si>
  <si>
    <t>UKUPNO PRIORITET 1.3. RAZVOJ TURIZMA</t>
  </si>
  <si>
    <t>UKUPNO PRIORITET 1.4. RAZVOJ POLJOPRIVREDNE PROIZVODNJE</t>
  </si>
  <si>
    <t>Ukupno cilj 1. KONKURENTNO GOSPODARSTVO</t>
  </si>
  <si>
    <t>UKUPNO PRIORITET 2.1. IZVRSNOST U ODGOJNO-OBRAZOVNOM SUSTAVU</t>
  </si>
  <si>
    <t>UKUPNO PRIORITET 2.2. DOSTUPNO I OTVORENO ZDRAVSTVO I SOCIJALNA SKRB</t>
  </si>
  <si>
    <t>UKUPNO PRIORITET 2.3. RAZVOJ LJUDSKIH POTENCIJALA</t>
  </si>
  <si>
    <t>UKUPNO PRIORITET 2.4. POVEĆANJE KVALITETE STANOVANJA I SIGURNOSTI STANOVNIŠTVA</t>
  </si>
  <si>
    <t>UKUPNOPRIORITET 2.5. JAČANJE KAPACITETA ORGANIZACIJA CIVILNOG DRUŠTVA I CIVILNIH INICIJATIVA</t>
  </si>
  <si>
    <t>Ukupno cilj 2. RAZVOJ LJUDSKIH POTENCIJALA I UNAPREĐENJE KVALITETE ŽIVOTA</t>
  </si>
  <si>
    <t>UKUPNO PRIORITET 3.1. OČUVANJE BIOLOŠKE I KRAJOBRAZNE RAZNOLIKOSTI U FUNKCIJI RAZVOJA</t>
  </si>
  <si>
    <t>UKUPNO PRIORITET 3.2. OČUVANJE OKOLIŠA I ODRŽIVI RAZVOJ</t>
  </si>
  <si>
    <t>UKUPNO PRIORITET 3.3. RAZVOJ KOMUNALNE I PROMETNE INFRASTRUKTURE I UREĐENJE PROSTORA</t>
  </si>
  <si>
    <t>UKUPNO PRIORITET 3.4. ODRŽIVO UPRAVLJANJE PRIRODNOM I KULTURNOM BAŠTINOM</t>
  </si>
  <si>
    <t>Ukupno cilj 3. ODRŽIVI RAZVOJ PROSTORA, OKOLIŠA I PRIRODE</t>
  </si>
  <si>
    <t>Poticanje razvoja društvenog poduzetništva i socijalnih inovacija</t>
  </si>
  <si>
    <t>Razvoj mreže socijalnih usluga i institucija za brigu o ranjivim skupinama</t>
  </si>
  <si>
    <t>Jačanje međusektorske suradnje na svim razinama (civilnog, privatnog i javnog sektora)</t>
  </si>
  <si>
    <t>Zaštita od elementarnih nepogoda (poplava, tuče, suše)</t>
  </si>
  <si>
    <t>n-1</t>
  </si>
  <si>
    <t>n</t>
  </si>
  <si>
    <t>n+1</t>
  </si>
  <si>
    <t>n+2</t>
  </si>
  <si>
    <t>SUMA SVI</t>
  </si>
  <si>
    <t>DRŽAVNI PRORAČUN</t>
  </si>
  <si>
    <t>ŽUPANIJSKI PRORAČUN</t>
  </si>
  <si>
    <t>LOKALNI PRORAČUN</t>
  </si>
  <si>
    <t>EU SREDSTVA</t>
  </si>
  <si>
    <t>JAVNE INSTITUCIJE</t>
  </si>
  <si>
    <t>OSTALI IZVORI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</si>
</sst>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i/>
      <u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7" borderId="17" xfId="0" applyFont="1" applyFill="1" applyBorder="1" applyAlignment="1">
      <alignment vertical="center" wrapText="1"/>
    </xf>
    <xf numFmtId="0" fontId="3" fillId="7" borderId="15" xfId="0" applyFont="1" applyFill="1" applyBorder="1" applyAlignment="1">
      <alignment vertical="center" wrapText="1"/>
    </xf>
    <xf numFmtId="0" fontId="3" fillId="7" borderId="16" xfId="0" applyFont="1" applyFill="1" applyBorder="1" applyAlignment="1">
      <alignment vertical="center" wrapText="1"/>
    </xf>
    <xf numFmtId="0" fontId="3" fillId="8" borderId="17" xfId="0" applyFont="1" applyFill="1" applyBorder="1" applyAlignment="1">
      <alignment vertical="center" wrapText="1"/>
    </xf>
    <xf numFmtId="0" fontId="3" fillId="8" borderId="15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1" fillId="8" borderId="0" xfId="0" applyFont="1" applyFill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6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vertical="center" wrapText="1"/>
    </xf>
    <xf numFmtId="164" fontId="4" fillId="11" borderId="1" xfId="0" applyNumberFormat="1" applyFont="1" applyFill="1" applyBorder="1" applyAlignment="1">
      <alignment vertical="center" wrapText="1"/>
    </xf>
    <xf numFmtId="164" fontId="4" fillId="10" borderId="3" xfId="0" applyNumberFormat="1" applyFont="1" applyFill="1" applyBorder="1" applyAlignment="1">
      <alignment vertical="center" wrapText="1"/>
    </xf>
    <xf numFmtId="164" fontId="4" fillId="11" borderId="3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vertical="center" wrapText="1"/>
    </xf>
    <xf numFmtId="164" fontId="1" fillId="5" borderId="0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164" fontId="4" fillId="5" borderId="19" xfId="0" applyNumberFormat="1" applyFont="1" applyFill="1" applyBorder="1" applyAlignment="1">
      <alignment vertical="center" wrapText="1"/>
    </xf>
    <xf numFmtId="164" fontId="5" fillId="8" borderId="13" xfId="0" applyNumberFormat="1" applyFont="1" applyFill="1" applyBorder="1" applyAlignment="1">
      <alignment vertical="center" wrapText="1"/>
    </xf>
    <xf numFmtId="164" fontId="1" fillId="8" borderId="0" xfId="0" applyNumberFormat="1" applyFont="1" applyFill="1" applyBorder="1" applyAlignment="1">
      <alignment vertical="center" wrapText="1"/>
    </xf>
    <xf numFmtId="0" fontId="8" fillId="8" borderId="5" xfId="0" applyFont="1" applyFill="1" applyBorder="1" applyAlignment="1">
      <alignment vertical="center" wrapText="1"/>
    </xf>
    <xf numFmtId="0" fontId="8" fillId="8" borderId="3" xfId="0" applyFont="1" applyFill="1" applyBorder="1" applyAlignment="1">
      <alignment vertical="center" wrapText="1"/>
    </xf>
    <xf numFmtId="0" fontId="3" fillId="5" borderId="2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vertical="center" wrapText="1"/>
    </xf>
    <xf numFmtId="0" fontId="7" fillId="8" borderId="15" xfId="0" applyFont="1" applyFill="1" applyBorder="1" applyAlignment="1">
      <alignment vertical="center" wrapText="1"/>
    </xf>
    <xf numFmtId="14" fontId="7" fillId="8" borderId="15" xfId="0" applyNumberFormat="1" applyFont="1" applyFill="1" applyBorder="1" applyAlignment="1">
      <alignment vertical="center" wrapText="1"/>
    </xf>
    <xf numFmtId="4" fontId="1" fillId="5" borderId="5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5" borderId="3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8" borderId="5" xfId="0" applyNumberFormat="1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4" fontId="1" fillId="5" borderId="6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5" borderId="5" xfId="0" applyNumberFormat="1" applyFont="1" applyFill="1" applyBorder="1" applyAlignment="1">
      <alignment horizontal="center" vertical="center" wrapText="1"/>
    </xf>
    <xf numFmtId="4" fontId="1" fillId="5" borderId="9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5" borderId="19" xfId="0" applyNumberFormat="1" applyFont="1" applyFill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4" fontId="1" fillId="8" borderId="5" xfId="0" applyNumberFormat="1" applyFont="1" applyFill="1" applyBorder="1" applyAlignment="1">
      <alignment horizontal="center" vertical="center" wrapText="1"/>
    </xf>
    <xf numFmtId="4" fontId="1" fillId="5" borderId="20" xfId="0" applyNumberFormat="1" applyFont="1" applyFill="1" applyBorder="1" applyAlignment="1">
      <alignment vertical="center" wrapText="1"/>
    </xf>
    <xf numFmtId="4" fontId="1" fillId="5" borderId="20" xfId="0" applyNumberFormat="1" applyFont="1" applyFill="1" applyBorder="1" applyAlignment="1">
      <alignment horizontal="center" vertical="center" wrapText="1"/>
    </xf>
    <xf numFmtId="4" fontId="1" fillId="8" borderId="3" xfId="0" applyNumberFormat="1" applyFont="1" applyFill="1" applyBorder="1" applyAlignment="1">
      <alignment vertical="center" wrapText="1"/>
    </xf>
    <xf numFmtId="4" fontId="1" fillId="8" borderId="3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4" fontId="1" fillId="12" borderId="1" xfId="0" applyNumberFormat="1" applyFont="1" applyFill="1" applyBorder="1" applyAlignment="1">
      <alignment vertical="center" wrapText="1"/>
    </xf>
    <xf numFmtId="4" fontId="10" fillId="0" borderId="3" xfId="0" applyNumberFormat="1" applyFont="1" applyBorder="1" applyAlignment="1">
      <alignment vertical="center" wrapText="1"/>
    </xf>
    <xf numFmtId="0" fontId="2" fillId="12" borderId="1" xfId="0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1" fillId="12" borderId="0" xfId="0" applyNumberFormat="1" applyFont="1" applyFill="1"/>
    <xf numFmtId="4" fontId="10" fillId="12" borderId="1" xfId="0" applyNumberFormat="1" applyFont="1" applyFill="1" applyBorder="1" applyAlignment="1">
      <alignment vertical="center" wrapText="1"/>
    </xf>
    <xf numFmtId="4" fontId="1" fillId="12" borderId="3" xfId="0" applyNumberFormat="1" applyFont="1" applyFill="1" applyBorder="1" applyAlignment="1">
      <alignment vertical="center" wrapText="1"/>
    </xf>
    <xf numFmtId="4" fontId="10" fillId="12" borderId="2" xfId="0" applyNumberFormat="1" applyFont="1" applyFill="1" applyBorder="1" applyAlignment="1">
      <alignment vertical="center" wrapText="1"/>
    </xf>
    <xf numFmtId="4" fontId="10" fillId="12" borderId="5" xfId="0" applyNumberFormat="1" applyFont="1" applyFill="1" applyBorder="1" applyAlignment="1">
      <alignment vertical="center" wrapText="1"/>
    </xf>
    <xf numFmtId="4" fontId="10" fillId="12" borderId="3" xfId="0" applyNumberFormat="1" applyFont="1" applyFill="1" applyBorder="1" applyAlignment="1">
      <alignment vertical="center" wrapText="1"/>
    </xf>
    <xf numFmtId="4" fontId="0" fillId="12" borderId="0" xfId="0" applyNumberFormat="1" applyFill="1" applyAlignment="1">
      <alignment vertical="center"/>
    </xf>
    <xf numFmtId="4" fontId="1" fillId="12" borderId="2" xfId="0" applyNumberFormat="1" applyFont="1" applyFill="1" applyBorder="1" applyAlignment="1">
      <alignment vertical="center" wrapText="1"/>
    </xf>
    <xf numFmtId="4" fontId="1" fillId="8" borderId="2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10" fontId="1" fillId="0" borderId="0" xfId="0" applyNumberFormat="1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7" borderId="10" xfId="0" applyNumberFormat="1" applyFont="1" applyFill="1" applyBorder="1" applyAlignment="1">
      <alignment horizontal="center" vertical="center" wrapText="1"/>
    </xf>
    <xf numFmtId="164" fontId="5" fillId="7" borderId="11" xfId="0" applyNumberFormat="1" applyFont="1" applyFill="1" applyBorder="1" applyAlignment="1">
      <alignment horizontal="center" vertical="center" wrapText="1"/>
    </xf>
    <xf numFmtId="164" fontId="9" fillId="8" borderId="22" xfId="0" applyNumberFormat="1" applyFont="1" applyFill="1" applyBorder="1" applyAlignment="1">
      <alignment horizontal="center" vertical="center" wrapText="1"/>
    </xf>
    <xf numFmtId="164" fontId="3" fillId="8" borderId="23" xfId="0" applyNumberFormat="1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164" fontId="5" fillId="8" borderId="6" xfId="0" applyNumberFormat="1" applyFont="1" applyFill="1" applyBorder="1" applyAlignment="1">
      <alignment horizontal="center" vertical="center" wrapText="1"/>
    </xf>
    <xf numFmtId="164" fontId="5" fillId="8" borderId="7" xfId="0" applyNumberFormat="1" applyFont="1" applyFill="1" applyBorder="1" applyAlignment="1">
      <alignment horizontal="center" vertical="center" wrapText="1"/>
    </xf>
    <xf numFmtId="164" fontId="5" fillId="8" borderId="8" xfId="0" applyNumberFormat="1" applyFont="1" applyFill="1" applyBorder="1" applyAlignment="1">
      <alignment horizontal="center" vertical="center" wrapText="1"/>
    </xf>
    <xf numFmtId="164" fontId="5" fillId="7" borderId="6" xfId="0" applyNumberFormat="1" applyFont="1" applyFill="1" applyBorder="1" applyAlignment="1">
      <alignment horizontal="center" vertical="center" wrapText="1"/>
    </xf>
    <xf numFmtId="164" fontId="5" fillId="7" borderId="7" xfId="0" applyNumberFormat="1" applyFont="1" applyFill="1" applyBorder="1" applyAlignment="1">
      <alignment horizontal="center" vertical="center" wrapText="1"/>
    </xf>
    <xf numFmtId="164" fontId="5" fillId="7" borderId="8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1"/>
  <sheetViews>
    <sheetView tabSelected="1"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79" sqref="C79:I81"/>
    </sheetView>
  </sheetViews>
  <sheetFormatPr defaultRowHeight="15" x14ac:dyDescent="0.25"/>
  <cols>
    <col min="1" max="1" width="12.7109375" style="22" customWidth="1"/>
    <col min="2" max="2" width="57.7109375" style="23" customWidth="1"/>
    <col min="3" max="3" width="20.5703125" style="24" customWidth="1"/>
    <col min="4" max="4" width="20.140625" style="24" customWidth="1"/>
    <col min="5" max="5" width="23.7109375" style="24" customWidth="1"/>
    <col min="6" max="6" width="20.140625" style="24" customWidth="1"/>
    <col min="7" max="7" width="19.42578125" style="24" bestFit="1" customWidth="1"/>
    <col min="8" max="8" width="16.5703125" style="24" bestFit="1" customWidth="1"/>
    <col min="9" max="9" width="24.85546875" style="36" customWidth="1"/>
    <col min="10" max="10" width="18.28515625" style="24" customWidth="1"/>
    <col min="11" max="11" width="22" style="24" customWidth="1"/>
    <col min="12" max="12" width="21.42578125" style="24" customWidth="1"/>
    <col min="13" max="13" width="19.42578125" style="24" bestFit="1" customWidth="1"/>
    <col min="14" max="15" width="18.42578125" style="14" customWidth="1"/>
    <col min="16" max="16" width="18.42578125" style="38" customWidth="1"/>
    <col min="17" max="17" width="16.28515625" style="34" bestFit="1" customWidth="1"/>
    <col min="18" max="18" width="16.28515625" style="24" bestFit="1" customWidth="1"/>
    <col min="19" max="19" width="18.42578125" style="24" customWidth="1"/>
    <col min="20" max="20" width="20.140625" style="24" customWidth="1"/>
    <col min="21" max="22" width="16.5703125" style="24" bestFit="1" customWidth="1"/>
    <col min="23" max="23" width="21.5703125" style="36" customWidth="1"/>
    <col min="24" max="24" width="15.7109375" style="24" customWidth="1"/>
    <col min="25" max="26" width="16.5703125" style="24" bestFit="1" customWidth="1"/>
    <col min="27" max="27" width="16.42578125" style="24" customWidth="1"/>
    <col min="28" max="28" width="17.7109375" style="24" customWidth="1"/>
    <col min="29" max="29" width="16.7109375" style="24" customWidth="1"/>
    <col min="30" max="30" width="17.140625" style="36" customWidth="1"/>
    <col min="31" max="31" width="16.140625" style="24" customWidth="1"/>
    <col min="32" max="32" width="15.7109375" style="24" customWidth="1"/>
    <col min="33" max="33" width="18.28515625" style="24" customWidth="1"/>
    <col min="34" max="36" width="17.7109375" style="24" customWidth="1"/>
    <col min="37" max="37" width="20.5703125" style="36" customWidth="1"/>
    <col min="38" max="38" width="17.85546875" style="24" customWidth="1"/>
    <col min="39" max="39" width="17.42578125" style="24" customWidth="1"/>
    <col min="40" max="40" width="18.28515625" style="24" customWidth="1"/>
    <col min="41" max="41" width="18.7109375" style="24" customWidth="1"/>
    <col min="42" max="42" width="18" style="24" customWidth="1"/>
    <col min="43" max="43" width="17.5703125" style="24" customWidth="1"/>
    <col min="44" max="44" width="17.5703125" style="36" customWidth="1"/>
    <col min="45" max="45" width="21.7109375" style="41" customWidth="1"/>
    <col min="46" max="46" width="16.7109375" style="14" customWidth="1"/>
    <col min="47" max="47" width="18.42578125" style="14" bestFit="1" customWidth="1"/>
    <col min="48" max="48" width="16.85546875" style="14" customWidth="1"/>
    <col min="49" max="49" width="16.7109375" style="14" bestFit="1" customWidth="1"/>
    <col min="50" max="50" width="14.85546875" style="14" bestFit="1" customWidth="1"/>
    <col min="51" max="51" width="13.140625" style="14" customWidth="1"/>
    <col min="52" max="52" width="12.140625" style="14" customWidth="1"/>
    <col min="53" max="16384" width="9.140625" style="14"/>
  </cols>
  <sheetData>
    <row r="1" spans="1:49" s="11" customFormat="1" ht="57" customHeight="1" thickBot="1" x14ac:dyDescent="0.3">
      <c r="A1" s="9"/>
      <c r="B1" s="10"/>
      <c r="C1" s="92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40"/>
      <c r="AT1" s="91" t="s">
        <v>149</v>
      </c>
      <c r="AU1" s="91"/>
      <c r="AV1" s="91"/>
      <c r="AW1" s="91"/>
    </row>
    <row r="2" spans="1:49" s="12" customFormat="1" ht="18.75" x14ac:dyDescent="0.25">
      <c r="A2" s="99" t="s">
        <v>4</v>
      </c>
      <c r="B2" s="100" t="s">
        <v>5</v>
      </c>
      <c r="C2" s="101" t="s">
        <v>6</v>
      </c>
      <c r="D2" s="102"/>
      <c r="E2" s="102"/>
      <c r="F2" s="102"/>
      <c r="G2" s="102"/>
      <c r="H2" s="102"/>
      <c r="I2" s="103"/>
      <c r="J2" s="104" t="s">
        <v>7</v>
      </c>
      <c r="K2" s="105"/>
      <c r="L2" s="105"/>
      <c r="M2" s="105"/>
      <c r="N2" s="105"/>
      <c r="O2" s="105"/>
      <c r="P2" s="106"/>
      <c r="Q2" s="107" t="s">
        <v>3</v>
      </c>
      <c r="R2" s="108"/>
      <c r="S2" s="108"/>
      <c r="T2" s="108"/>
      <c r="U2" s="108"/>
      <c r="V2" s="108"/>
      <c r="W2" s="109"/>
      <c r="X2" s="110" t="s">
        <v>8</v>
      </c>
      <c r="Y2" s="111"/>
      <c r="Z2" s="111"/>
      <c r="AA2" s="111"/>
      <c r="AB2" s="111"/>
      <c r="AC2" s="111"/>
      <c r="AD2" s="112"/>
      <c r="AE2" s="113" t="s">
        <v>1</v>
      </c>
      <c r="AF2" s="114"/>
      <c r="AG2" s="114"/>
      <c r="AH2" s="114"/>
      <c r="AI2" s="114"/>
      <c r="AJ2" s="114"/>
      <c r="AK2" s="115"/>
      <c r="AL2" s="93" t="s">
        <v>2</v>
      </c>
      <c r="AM2" s="94"/>
      <c r="AN2" s="94"/>
      <c r="AO2" s="94"/>
      <c r="AP2" s="94"/>
      <c r="AQ2" s="94"/>
      <c r="AR2" s="94"/>
      <c r="AS2" s="95" t="s">
        <v>9</v>
      </c>
      <c r="AT2" s="87" t="s">
        <v>145</v>
      </c>
      <c r="AU2" s="87" t="s">
        <v>146</v>
      </c>
      <c r="AV2" s="87" t="s">
        <v>147</v>
      </c>
      <c r="AW2" s="87" t="s">
        <v>148</v>
      </c>
    </row>
    <row r="3" spans="1:49" s="13" customFormat="1" ht="15.75" x14ac:dyDescent="0.25">
      <c r="A3" s="99"/>
      <c r="B3" s="100"/>
      <c r="C3" s="25" t="s">
        <v>28</v>
      </c>
      <c r="D3" s="26" t="s">
        <v>29</v>
      </c>
      <c r="E3" s="27" t="s">
        <v>30</v>
      </c>
      <c r="F3" s="28" t="s">
        <v>31</v>
      </c>
      <c r="G3" s="29" t="s">
        <v>101</v>
      </c>
      <c r="H3" s="30" t="s">
        <v>102</v>
      </c>
      <c r="I3" s="35" t="s">
        <v>100</v>
      </c>
      <c r="J3" s="25" t="s">
        <v>28</v>
      </c>
      <c r="K3" s="26" t="s">
        <v>29</v>
      </c>
      <c r="L3" s="27" t="s">
        <v>30</v>
      </c>
      <c r="M3" s="28" t="s">
        <v>31</v>
      </c>
      <c r="N3" s="7" t="s">
        <v>101</v>
      </c>
      <c r="O3" s="8" t="s">
        <v>102</v>
      </c>
      <c r="P3" s="37" t="s">
        <v>100</v>
      </c>
      <c r="Q3" s="33" t="s">
        <v>28</v>
      </c>
      <c r="R3" s="26" t="s">
        <v>29</v>
      </c>
      <c r="S3" s="27" t="s">
        <v>30</v>
      </c>
      <c r="T3" s="28" t="s">
        <v>31</v>
      </c>
      <c r="U3" s="29" t="s">
        <v>101</v>
      </c>
      <c r="V3" s="30" t="s">
        <v>102</v>
      </c>
      <c r="W3" s="35" t="s">
        <v>100</v>
      </c>
      <c r="X3" s="25" t="s">
        <v>28</v>
      </c>
      <c r="Y3" s="26" t="s">
        <v>29</v>
      </c>
      <c r="Z3" s="27" t="s">
        <v>30</v>
      </c>
      <c r="AA3" s="28" t="s">
        <v>31</v>
      </c>
      <c r="AB3" s="29" t="s">
        <v>101</v>
      </c>
      <c r="AC3" s="30" t="s">
        <v>102</v>
      </c>
      <c r="AD3" s="35" t="s">
        <v>100</v>
      </c>
      <c r="AE3" s="25" t="s">
        <v>28</v>
      </c>
      <c r="AF3" s="26" t="s">
        <v>29</v>
      </c>
      <c r="AG3" s="27" t="s">
        <v>30</v>
      </c>
      <c r="AH3" s="28" t="s">
        <v>31</v>
      </c>
      <c r="AI3" s="29" t="s">
        <v>101</v>
      </c>
      <c r="AJ3" s="30" t="s">
        <v>102</v>
      </c>
      <c r="AK3" s="35" t="s">
        <v>100</v>
      </c>
      <c r="AL3" s="25" t="s">
        <v>28</v>
      </c>
      <c r="AM3" s="26" t="s">
        <v>29</v>
      </c>
      <c r="AN3" s="27" t="s">
        <v>30</v>
      </c>
      <c r="AO3" s="28" t="s">
        <v>31</v>
      </c>
      <c r="AP3" s="31" t="s">
        <v>101</v>
      </c>
      <c r="AQ3" s="32" t="s">
        <v>102</v>
      </c>
      <c r="AR3" s="39" t="s">
        <v>100</v>
      </c>
      <c r="AS3" s="96"/>
      <c r="AT3" s="88"/>
      <c r="AU3" s="88"/>
      <c r="AV3" s="88"/>
      <c r="AW3" s="88"/>
    </row>
    <row r="4" spans="1:49" ht="30" x14ac:dyDescent="0.25">
      <c r="A4" s="47" t="s">
        <v>10</v>
      </c>
      <c r="B4" s="1" t="s">
        <v>103</v>
      </c>
      <c r="C4" s="52">
        <v>55000</v>
      </c>
      <c r="D4" s="52">
        <v>55000</v>
      </c>
      <c r="E4" s="52">
        <v>55000</v>
      </c>
      <c r="F4" s="52">
        <v>55000</v>
      </c>
      <c r="G4" s="52">
        <v>55000</v>
      </c>
      <c r="H4" s="52">
        <v>55000</v>
      </c>
      <c r="I4" s="55">
        <f>SUM(C4:H4)</f>
        <v>330000</v>
      </c>
      <c r="J4" s="52">
        <v>100000</v>
      </c>
      <c r="K4" s="52">
        <v>100000</v>
      </c>
      <c r="L4" s="52">
        <v>100000</v>
      </c>
      <c r="M4" s="52">
        <v>100000</v>
      </c>
      <c r="N4" s="52">
        <v>100000</v>
      </c>
      <c r="O4" s="52">
        <v>100000</v>
      </c>
      <c r="P4" s="55">
        <f>SUM(J4:O4)</f>
        <v>600000</v>
      </c>
      <c r="Q4" s="56">
        <v>4330000</v>
      </c>
      <c r="R4" s="52">
        <v>1571000</v>
      </c>
      <c r="S4" s="52">
        <v>1600000</v>
      </c>
      <c r="T4" s="52">
        <v>1450000</v>
      </c>
      <c r="U4" s="76">
        <v>1450000</v>
      </c>
      <c r="V4" s="76">
        <v>1450000</v>
      </c>
      <c r="W4" s="55">
        <f>SUM(Q4:V4)</f>
        <v>11851000</v>
      </c>
      <c r="X4" s="52">
        <v>0</v>
      </c>
      <c r="Y4" s="52">
        <v>0</v>
      </c>
      <c r="Z4" s="52">
        <v>10000000</v>
      </c>
      <c r="AA4" s="52">
        <v>10000000</v>
      </c>
      <c r="AB4" s="52">
        <v>10000000</v>
      </c>
      <c r="AC4" s="52">
        <v>10000000</v>
      </c>
      <c r="AD4" s="55">
        <f>SUM(X4:AC4)</f>
        <v>40000000</v>
      </c>
      <c r="AE4" s="52">
        <v>0</v>
      </c>
      <c r="AF4" s="52">
        <v>0</v>
      </c>
      <c r="AG4" s="52">
        <v>0</v>
      </c>
      <c r="AH4" s="52">
        <v>0</v>
      </c>
      <c r="AI4" s="52">
        <v>0</v>
      </c>
      <c r="AJ4" s="52">
        <v>0</v>
      </c>
      <c r="AK4" s="55">
        <f>SUM(AE4:AJ4)</f>
        <v>0</v>
      </c>
      <c r="AL4" s="52">
        <v>0</v>
      </c>
      <c r="AM4" s="52">
        <v>0</v>
      </c>
      <c r="AN4" s="52">
        <v>3000000</v>
      </c>
      <c r="AO4" s="52">
        <v>3000000</v>
      </c>
      <c r="AP4" s="52">
        <v>3000000</v>
      </c>
      <c r="AQ4" s="52">
        <v>3000000</v>
      </c>
      <c r="AR4" s="57">
        <f>SUM(AL4:AQ4)</f>
        <v>12000000</v>
      </c>
      <c r="AS4" s="86">
        <f>SUM(AR4,AK4,AD4,W4,P4,I4)</f>
        <v>64781000</v>
      </c>
      <c r="AT4" s="88">
        <f>SUM(C4,J4,Q4,X4)</f>
        <v>4485000</v>
      </c>
      <c r="AU4" s="88">
        <f>SUM(D4,K4,R4,Y4,AF4,AM4)</f>
        <v>1726000</v>
      </c>
      <c r="AV4" s="88">
        <f>SUM(E4,L4,S4,Z4,AG4,AN4)</f>
        <v>14755000</v>
      </c>
      <c r="AW4" s="88">
        <f>SUM(F4,M4,T4,AA4,AH4,AO4)</f>
        <v>14605000</v>
      </c>
    </row>
    <row r="5" spans="1:49" ht="30" x14ac:dyDescent="0.25">
      <c r="A5" s="47" t="s">
        <v>11</v>
      </c>
      <c r="B5" s="1" t="s">
        <v>32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  <c r="H5" s="76">
        <v>0</v>
      </c>
      <c r="I5" s="55">
        <f t="shared" ref="I5:I10" si="0">SUM(C5:H5)</f>
        <v>0</v>
      </c>
      <c r="J5" s="76">
        <v>0</v>
      </c>
      <c r="K5" s="76">
        <v>0</v>
      </c>
      <c r="L5" s="76">
        <v>0</v>
      </c>
      <c r="M5" s="76">
        <v>0</v>
      </c>
      <c r="N5" s="76">
        <v>0</v>
      </c>
      <c r="O5" s="76">
        <v>0</v>
      </c>
      <c r="P5" s="55">
        <f t="shared" ref="P5:P10" si="1">SUM(J5:O5)</f>
        <v>0</v>
      </c>
      <c r="Q5" s="58">
        <v>2775000</v>
      </c>
      <c r="R5" s="52">
        <v>1251000</v>
      </c>
      <c r="S5" s="52">
        <v>1840000</v>
      </c>
      <c r="T5" s="52">
        <v>2020000</v>
      </c>
      <c r="U5" s="76">
        <v>2020000</v>
      </c>
      <c r="V5" s="76">
        <v>2020000</v>
      </c>
      <c r="W5" s="55">
        <f t="shared" ref="W5:W10" si="2">SUM(Q5:V5)</f>
        <v>11926000</v>
      </c>
      <c r="X5" s="52">
        <v>0</v>
      </c>
      <c r="Y5" s="52">
        <v>0</v>
      </c>
      <c r="Z5" s="52">
        <v>2000000</v>
      </c>
      <c r="AA5" s="52">
        <v>2000000</v>
      </c>
      <c r="AB5" s="52">
        <v>2000000</v>
      </c>
      <c r="AC5" s="52">
        <v>2000000</v>
      </c>
      <c r="AD5" s="55">
        <f t="shared" ref="AD5:AD10" si="3">SUM(X5:AC5)</f>
        <v>8000000</v>
      </c>
      <c r="AE5" s="52">
        <v>0</v>
      </c>
      <c r="AF5" s="52">
        <v>0</v>
      </c>
      <c r="AG5" s="52">
        <v>50000</v>
      </c>
      <c r="AH5" s="52">
        <v>50000</v>
      </c>
      <c r="AI5" s="52">
        <v>50000</v>
      </c>
      <c r="AJ5" s="52">
        <v>50000</v>
      </c>
      <c r="AK5" s="55">
        <f t="shared" ref="AK5:AK10" si="4">SUM(AE5:AJ5)</f>
        <v>200000</v>
      </c>
      <c r="AL5" s="52">
        <v>0</v>
      </c>
      <c r="AM5" s="52">
        <v>0</v>
      </c>
      <c r="AN5" s="52">
        <f>Z5*0.35+Z5</f>
        <v>2700000</v>
      </c>
      <c r="AO5" s="52">
        <f t="shared" ref="AO5:AQ5" si="5">AA5*0.35+AA5</f>
        <v>2700000</v>
      </c>
      <c r="AP5" s="52">
        <f t="shared" si="5"/>
        <v>2700000</v>
      </c>
      <c r="AQ5" s="52">
        <f t="shared" si="5"/>
        <v>2700000</v>
      </c>
      <c r="AR5" s="57">
        <f>SUM(AL5:AQ5)</f>
        <v>10800000</v>
      </c>
      <c r="AS5" s="86">
        <f t="shared" ref="AS5:AS67" si="6">SUM(AR5,AK5,AD5,W5,P5,I5)</f>
        <v>30926000</v>
      </c>
      <c r="AT5" s="88">
        <f t="shared" ref="AT5:AT68" si="7">SUM(C5,J5,Q5,X5)</f>
        <v>2775000</v>
      </c>
      <c r="AU5" s="88">
        <f t="shared" ref="AU5:AU68" si="8">SUM(D5,K5,R5,Y5,AF5,AM5)</f>
        <v>1251000</v>
      </c>
      <c r="AV5" s="88">
        <f t="shared" ref="AV5:AV68" si="9">SUM(E5,L5,S5,Z5,AG5,AN5)</f>
        <v>6590000</v>
      </c>
      <c r="AW5" s="88">
        <f t="shared" ref="AW5:AW68" si="10">SUM(F5,M5,T5,AA5,AH5,AO5)</f>
        <v>6770000</v>
      </c>
    </row>
    <row r="6" spans="1:49" ht="30" x14ac:dyDescent="0.25">
      <c r="A6" s="47" t="s">
        <v>12</v>
      </c>
      <c r="B6" s="1" t="s">
        <v>33</v>
      </c>
      <c r="C6" s="52">
        <v>6000000</v>
      </c>
      <c r="D6" s="52">
        <v>6000000</v>
      </c>
      <c r="E6" s="52">
        <v>6000000</v>
      </c>
      <c r="F6" s="52">
        <v>6000000</v>
      </c>
      <c r="G6" s="52">
        <v>6000000</v>
      </c>
      <c r="H6" s="52">
        <v>6000000</v>
      </c>
      <c r="I6" s="55">
        <f t="shared" si="0"/>
        <v>36000000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55">
        <f t="shared" si="1"/>
        <v>0</v>
      </c>
      <c r="Q6" s="58">
        <v>1669500</v>
      </c>
      <c r="R6" s="52">
        <v>1932600</v>
      </c>
      <c r="S6" s="52">
        <v>1532100</v>
      </c>
      <c r="T6" s="52">
        <v>1454100</v>
      </c>
      <c r="U6" s="76">
        <v>1454100</v>
      </c>
      <c r="V6" s="76">
        <v>1454100</v>
      </c>
      <c r="W6" s="55">
        <f t="shared" si="2"/>
        <v>9496500</v>
      </c>
      <c r="X6" s="52">
        <v>0</v>
      </c>
      <c r="Y6" s="52">
        <v>0</v>
      </c>
      <c r="Z6" s="52">
        <v>0</v>
      </c>
      <c r="AA6" s="52">
        <v>0</v>
      </c>
      <c r="AB6" s="52">
        <v>0</v>
      </c>
      <c r="AC6" s="52">
        <v>0</v>
      </c>
      <c r="AD6" s="55">
        <f t="shared" si="3"/>
        <v>0</v>
      </c>
      <c r="AE6" s="52">
        <v>0</v>
      </c>
      <c r="AF6" s="52">
        <v>0</v>
      </c>
      <c r="AG6" s="52">
        <v>0</v>
      </c>
      <c r="AH6" s="52">
        <v>0</v>
      </c>
      <c r="AI6" s="52">
        <v>0</v>
      </c>
      <c r="AJ6" s="52">
        <v>0</v>
      </c>
      <c r="AK6" s="55">
        <f t="shared" si="4"/>
        <v>0</v>
      </c>
      <c r="AL6" s="52">
        <v>0</v>
      </c>
      <c r="AM6" s="52">
        <v>0</v>
      </c>
      <c r="AN6" s="52">
        <v>0</v>
      </c>
      <c r="AO6" s="52">
        <v>0</v>
      </c>
      <c r="AP6" s="52">
        <v>0</v>
      </c>
      <c r="AQ6" s="52">
        <v>0</v>
      </c>
      <c r="AR6" s="57">
        <f t="shared" ref="AR6:AR10" si="11">SUM(AL6:AQ6)</f>
        <v>0</v>
      </c>
      <c r="AS6" s="86">
        <f t="shared" si="6"/>
        <v>45496500</v>
      </c>
      <c r="AT6" s="88">
        <f t="shared" si="7"/>
        <v>7669500</v>
      </c>
      <c r="AU6" s="88">
        <f t="shared" si="8"/>
        <v>7932600</v>
      </c>
      <c r="AV6" s="88">
        <f t="shared" si="9"/>
        <v>7532100</v>
      </c>
      <c r="AW6" s="88">
        <f t="shared" si="10"/>
        <v>7454100</v>
      </c>
    </row>
    <row r="7" spans="1:49" ht="15.75" x14ac:dyDescent="0.25">
      <c r="A7" s="47" t="s">
        <v>13</v>
      </c>
      <c r="B7" s="1" t="s">
        <v>34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55">
        <f t="shared" si="0"/>
        <v>0</v>
      </c>
      <c r="J7" s="52">
        <v>2000000</v>
      </c>
      <c r="K7" s="52">
        <v>2000000</v>
      </c>
      <c r="L7" s="52">
        <v>2020000</v>
      </c>
      <c r="M7" s="52">
        <v>2060000</v>
      </c>
      <c r="N7" s="76">
        <v>2060000</v>
      </c>
      <c r="O7" s="76">
        <v>2060000</v>
      </c>
      <c r="P7" s="55">
        <f t="shared" si="1"/>
        <v>12200000</v>
      </c>
      <c r="Q7" s="58">
        <v>0</v>
      </c>
      <c r="R7" s="52">
        <v>0</v>
      </c>
      <c r="S7" s="52">
        <v>0</v>
      </c>
      <c r="T7" s="52">
        <v>0</v>
      </c>
      <c r="U7" s="76">
        <v>0</v>
      </c>
      <c r="V7" s="76">
        <v>0</v>
      </c>
      <c r="W7" s="55">
        <f t="shared" si="2"/>
        <v>0</v>
      </c>
      <c r="X7" s="52">
        <v>0</v>
      </c>
      <c r="Y7" s="52">
        <v>0</v>
      </c>
      <c r="Z7" s="52">
        <v>0</v>
      </c>
      <c r="AA7" s="52">
        <v>0</v>
      </c>
      <c r="AB7" s="52">
        <v>0</v>
      </c>
      <c r="AC7" s="52">
        <v>0</v>
      </c>
      <c r="AD7" s="55">
        <f>SUM(X7:AC7)</f>
        <v>0</v>
      </c>
      <c r="AE7" s="52">
        <v>0</v>
      </c>
      <c r="AF7" s="52">
        <v>0</v>
      </c>
      <c r="AG7" s="52">
        <v>50000</v>
      </c>
      <c r="AH7" s="52">
        <v>50000</v>
      </c>
      <c r="AI7" s="52">
        <v>50000</v>
      </c>
      <c r="AJ7" s="52">
        <v>50000</v>
      </c>
      <c r="AK7" s="55">
        <f t="shared" si="4"/>
        <v>200000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7">
        <f t="shared" si="11"/>
        <v>0</v>
      </c>
      <c r="AS7" s="86">
        <f t="shared" si="6"/>
        <v>12400000</v>
      </c>
      <c r="AT7" s="88">
        <f t="shared" si="7"/>
        <v>2000000</v>
      </c>
      <c r="AU7" s="88">
        <f t="shared" si="8"/>
        <v>2000000</v>
      </c>
      <c r="AV7" s="88">
        <f t="shared" si="9"/>
        <v>2070000</v>
      </c>
      <c r="AW7" s="88">
        <f t="shared" si="10"/>
        <v>2110000</v>
      </c>
    </row>
    <row r="8" spans="1:49" ht="30" x14ac:dyDescent="0.25">
      <c r="A8" s="48" t="s">
        <v>14</v>
      </c>
      <c r="B8" s="1" t="s">
        <v>35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55">
        <f t="shared" si="0"/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55">
        <f t="shared" si="1"/>
        <v>0</v>
      </c>
      <c r="Q8" s="58">
        <v>40000</v>
      </c>
      <c r="R8" s="52">
        <v>100000</v>
      </c>
      <c r="S8" s="52">
        <v>60000</v>
      </c>
      <c r="T8" s="52">
        <v>60000</v>
      </c>
      <c r="U8" s="76">
        <v>60000</v>
      </c>
      <c r="V8" s="76">
        <v>60000</v>
      </c>
      <c r="W8" s="55">
        <f t="shared" si="2"/>
        <v>380000</v>
      </c>
      <c r="X8" s="52">
        <v>0</v>
      </c>
      <c r="Y8" s="52">
        <v>0</v>
      </c>
      <c r="Z8" s="52">
        <v>0</v>
      </c>
      <c r="AA8" s="52">
        <v>0</v>
      </c>
      <c r="AB8" s="52">
        <v>0</v>
      </c>
      <c r="AC8" s="52">
        <v>0</v>
      </c>
      <c r="AD8" s="55">
        <f t="shared" si="3"/>
        <v>0</v>
      </c>
      <c r="AE8" s="52">
        <v>0</v>
      </c>
      <c r="AF8" s="52">
        <v>0</v>
      </c>
      <c r="AG8" s="52">
        <v>50000</v>
      </c>
      <c r="AH8" s="52">
        <v>50000</v>
      </c>
      <c r="AI8" s="52">
        <v>50000</v>
      </c>
      <c r="AJ8" s="52">
        <v>50000</v>
      </c>
      <c r="AK8" s="55">
        <f t="shared" si="4"/>
        <v>200000</v>
      </c>
      <c r="AL8" s="52">
        <v>0</v>
      </c>
      <c r="AM8" s="52">
        <v>0</v>
      </c>
      <c r="AN8" s="52">
        <v>0</v>
      </c>
      <c r="AO8" s="52">
        <v>0</v>
      </c>
      <c r="AP8" s="52">
        <v>0</v>
      </c>
      <c r="AQ8" s="52">
        <v>0</v>
      </c>
      <c r="AR8" s="57">
        <f t="shared" si="11"/>
        <v>0</v>
      </c>
      <c r="AS8" s="86">
        <f t="shared" si="6"/>
        <v>580000</v>
      </c>
      <c r="AT8" s="88">
        <f t="shared" si="7"/>
        <v>40000</v>
      </c>
      <c r="AU8" s="88">
        <f t="shared" si="8"/>
        <v>100000</v>
      </c>
      <c r="AV8" s="88">
        <f t="shared" si="9"/>
        <v>110000</v>
      </c>
      <c r="AW8" s="88">
        <f t="shared" si="10"/>
        <v>110000</v>
      </c>
    </row>
    <row r="9" spans="1:49" ht="30" x14ac:dyDescent="0.25">
      <c r="A9" s="48" t="s">
        <v>15</v>
      </c>
      <c r="B9" s="2" t="s">
        <v>141</v>
      </c>
      <c r="C9" s="76">
        <v>0</v>
      </c>
      <c r="D9" s="53">
        <v>50000</v>
      </c>
      <c r="E9" s="53">
        <v>100000</v>
      </c>
      <c r="F9" s="53">
        <v>100000</v>
      </c>
      <c r="G9" s="53">
        <v>100000</v>
      </c>
      <c r="H9" s="53">
        <v>100000</v>
      </c>
      <c r="I9" s="55">
        <f t="shared" si="0"/>
        <v>450000</v>
      </c>
      <c r="J9" s="53">
        <v>295000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55">
        <f t="shared" si="1"/>
        <v>295000</v>
      </c>
      <c r="Q9" s="59">
        <v>644125</v>
      </c>
      <c r="R9" s="53">
        <v>402000</v>
      </c>
      <c r="S9" s="53">
        <v>397455</v>
      </c>
      <c r="T9" s="53">
        <v>388525</v>
      </c>
      <c r="U9" s="77">
        <v>388525</v>
      </c>
      <c r="V9" s="77">
        <v>388525</v>
      </c>
      <c r="W9" s="55">
        <f t="shared" si="2"/>
        <v>2609155</v>
      </c>
      <c r="X9" s="52">
        <v>0</v>
      </c>
      <c r="Y9" s="52">
        <v>0</v>
      </c>
      <c r="Z9" s="53">
        <v>500000</v>
      </c>
      <c r="AA9" s="53">
        <v>500000</v>
      </c>
      <c r="AB9" s="53">
        <v>500000</v>
      </c>
      <c r="AC9" s="53">
        <v>500000</v>
      </c>
      <c r="AD9" s="55">
        <f t="shared" si="3"/>
        <v>2000000</v>
      </c>
      <c r="AE9" s="52">
        <v>0</v>
      </c>
      <c r="AF9" s="53">
        <v>0</v>
      </c>
      <c r="AG9" s="52">
        <v>50000</v>
      </c>
      <c r="AH9" s="52">
        <v>50000</v>
      </c>
      <c r="AI9" s="52">
        <v>50000</v>
      </c>
      <c r="AJ9" s="52">
        <v>50000</v>
      </c>
      <c r="AK9" s="55">
        <f t="shared" si="4"/>
        <v>200000</v>
      </c>
      <c r="AL9" s="52">
        <v>0</v>
      </c>
      <c r="AM9" s="52">
        <v>0</v>
      </c>
      <c r="AN9" s="52">
        <v>0</v>
      </c>
      <c r="AO9" s="52">
        <v>0</v>
      </c>
      <c r="AP9" s="52">
        <v>0</v>
      </c>
      <c r="AQ9" s="52">
        <v>0</v>
      </c>
      <c r="AR9" s="57">
        <f t="shared" si="11"/>
        <v>0</v>
      </c>
      <c r="AS9" s="86">
        <f t="shared" si="6"/>
        <v>5554155</v>
      </c>
      <c r="AT9" s="88">
        <f t="shared" si="7"/>
        <v>939125</v>
      </c>
      <c r="AU9" s="88">
        <f t="shared" si="8"/>
        <v>452000</v>
      </c>
      <c r="AV9" s="88">
        <f t="shared" si="9"/>
        <v>1047455</v>
      </c>
      <c r="AW9" s="88">
        <f t="shared" si="10"/>
        <v>1038525</v>
      </c>
    </row>
    <row r="10" spans="1:49" ht="16.5" thickBot="1" x14ac:dyDescent="0.3">
      <c r="A10" s="48" t="s">
        <v>104</v>
      </c>
      <c r="B10" s="2" t="s">
        <v>36</v>
      </c>
      <c r="C10" s="53">
        <v>50000</v>
      </c>
      <c r="D10" s="53">
        <v>50000</v>
      </c>
      <c r="E10" s="53">
        <v>50000</v>
      </c>
      <c r="F10" s="53">
        <v>50000</v>
      </c>
      <c r="G10" s="53">
        <v>50000</v>
      </c>
      <c r="H10" s="53">
        <v>50000</v>
      </c>
      <c r="I10" s="55">
        <f t="shared" si="0"/>
        <v>300000</v>
      </c>
      <c r="J10" s="53">
        <v>6748000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55">
        <f t="shared" si="1"/>
        <v>6748000</v>
      </c>
      <c r="Q10" s="59">
        <v>830000</v>
      </c>
      <c r="R10" s="53">
        <v>215000</v>
      </c>
      <c r="S10" s="53">
        <v>0</v>
      </c>
      <c r="T10" s="53">
        <v>0</v>
      </c>
      <c r="U10" s="77">
        <v>0</v>
      </c>
      <c r="V10" s="77">
        <v>0</v>
      </c>
      <c r="W10" s="55">
        <f t="shared" si="2"/>
        <v>1045000</v>
      </c>
      <c r="X10" s="52">
        <v>0</v>
      </c>
      <c r="Y10" s="53">
        <v>100000</v>
      </c>
      <c r="Z10" s="53">
        <v>5000000</v>
      </c>
      <c r="AA10" s="53">
        <v>5000000</v>
      </c>
      <c r="AB10" s="53">
        <v>2000000</v>
      </c>
      <c r="AC10" s="52">
        <v>0</v>
      </c>
      <c r="AD10" s="55">
        <f t="shared" si="3"/>
        <v>12100000</v>
      </c>
      <c r="AE10" s="52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5">
        <f t="shared" si="4"/>
        <v>0</v>
      </c>
      <c r="AL10" s="52">
        <v>0</v>
      </c>
      <c r="AM10" s="52">
        <v>0</v>
      </c>
      <c r="AN10" s="52">
        <v>0</v>
      </c>
      <c r="AO10" s="52">
        <v>0</v>
      </c>
      <c r="AP10" s="52">
        <v>0</v>
      </c>
      <c r="AQ10" s="52">
        <v>0</v>
      </c>
      <c r="AR10" s="57">
        <f t="shared" si="11"/>
        <v>0</v>
      </c>
      <c r="AS10" s="86">
        <f t="shared" si="6"/>
        <v>20193000</v>
      </c>
      <c r="AT10" s="88">
        <f t="shared" si="7"/>
        <v>7628000</v>
      </c>
      <c r="AU10" s="88">
        <f t="shared" si="8"/>
        <v>365000</v>
      </c>
      <c r="AV10" s="88">
        <f t="shared" si="9"/>
        <v>5050000</v>
      </c>
      <c r="AW10" s="88">
        <f t="shared" si="10"/>
        <v>5050000</v>
      </c>
    </row>
    <row r="11" spans="1:49" ht="30.75" thickBot="1" x14ac:dyDescent="0.3">
      <c r="A11" s="4"/>
      <c r="B11" s="6" t="s">
        <v>125</v>
      </c>
      <c r="C11" s="49">
        <f>SUM(C4:C10)</f>
        <v>6105000</v>
      </c>
      <c r="D11" s="49">
        <f t="shared" ref="D11:AQ11" si="12">SUM(D4:D10)</f>
        <v>6155000</v>
      </c>
      <c r="E11" s="49">
        <f t="shared" si="12"/>
        <v>6205000</v>
      </c>
      <c r="F11" s="49">
        <f t="shared" si="12"/>
        <v>6205000</v>
      </c>
      <c r="G11" s="49">
        <f t="shared" si="12"/>
        <v>6205000</v>
      </c>
      <c r="H11" s="49">
        <f t="shared" si="12"/>
        <v>6205000</v>
      </c>
      <c r="I11" s="49">
        <f>SUM(I4:I10)</f>
        <v>37080000</v>
      </c>
      <c r="J11" s="49">
        <f t="shared" si="12"/>
        <v>9143000</v>
      </c>
      <c r="K11" s="49">
        <f>SUM(K7:K10)</f>
        <v>2000000</v>
      </c>
      <c r="L11" s="49">
        <f t="shared" ref="L11:M11" si="13">SUM(L7:L10)</f>
        <v>2020000</v>
      </c>
      <c r="M11" s="49">
        <f t="shared" si="13"/>
        <v>2060000</v>
      </c>
      <c r="N11" s="49">
        <f t="shared" si="12"/>
        <v>2160000</v>
      </c>
      <c r="O11" s="49">
        <f t="shared" si="12"/>
        <v>2160000</v>
      </c>
      <c r="P11" s="49">
        <f t="shared" si="12"/>
        <v>19843000</v>
      </c>
      <c r="Q11" s="60">
        <f t="shared" si="12"/>
        <v>10288625</v>
      </c>
      <c r="R11" s="49">
        <f t="shared" si="12"/>
        <v>5471600</v>
      </c>
      <c r="S11" s="49">
        <f t="shared" si="12"/>
        <v>5429555</v>
      </c>
      <c r="T11" s="49">
        <f t="shared" si="12"/>
        <v>5372625</v>
      </c>
      <c r="U11" s="49">
        <f t="shared" si="12"/>
        <v>5372625</v>
      </c>
      <c r="V11" s="49">
        <f t="shared" si="12"/>
        <v>5372625</v>
      </c>
      <c r="W11" s="49">
        <f t="shared" si="12"/>
        <v>37307655</v>
      </c>
      <c r="X11" s="49">
        <f t="shared" si="12"/>
        <v>0</v>
      </c>
      <c r="Y11" s="49">
        <f t="shared" si="12"/>
        <v>100000</v>
      </c>
      <c r="Z11" s="49">
        <f t="shared" si="12"/>
        <v>17500000</v>
      </c>
      <c r="AA11" s="49">
        <f t="shared" si="12"/>
        <v>17500000</v>
      </c>
      <c r="AB11" s="49">
        <f t="shared" si="12"/>
        <v>14500000</v>
      </c>
      <c r="AC11" s="49">
        <f t="shared" si="12"/>
        <v>12500000</v>
      </c>
      <c r="AD11" s="49">
        <f>SUM(AD4:AD10)</f>
        <v>62100000</v>
      </c>
      <c r="AE11" s="49">
        <f t="shared" si="12"/>
        <v>0</v>
      </c>
      <c r="AF11" s="49">
        <f t="shared" si="12"/>
        <v>0</v>
      </c>
      <c r="AG11" s="49">
        <f t="shared" si="12"/>
        <v>200000</v>
      </c>
      <c r="AH11" s="49">
        <f t="shared" si="12"/>
        <v>200000</v>
      </c>
      <c r="AI11" s="49">
        <f t="shared" si="12"/>
        <v>200000</v>
      </c>
      <c r="AJ11" s="49">
        <f t="shared" si="12"/>
        <v>200000</v>
      </c>
      <c r="AK11" s="49">
        <f>SUM(AK4:AK10)</f>
        <v>800000</v>
      </c>
      <c r="AL11" s="49">
        <f t="shared" si="12"/>
        <v>0</v>
      </c>
      <c r="AM11" s="49">
        <f t="shared" si="12"/>
        <v>0</v>
      </c>
      <c r="AN11" s="49">
        <f t="shared" si="12"/>
        <v>5700000</v>
      </c>
      <c r="AO11" s="49">
        <f t="shared" si="12"/>
        <v>5700000</v>
      </c>
      <c r="AP11" s="49">
        <f t="shared" si="12"/>
        <v>5700000</v>
      </c>
      <c r="AQ11" s="49">
        <f t="shared" si="12"/>
        <v>5700000</v>
      </c>
      <c r="AR11" s="61">
        <f>SUM(AR4:AR10)</f>
        <v>22800000</v>
      </c>
      <c r="AS11" s="86">
        <f t="shared" si="6"/>
        <v>179930655</v>
      </c>
      <c r="AT11" s="88">
        <f t="shared" si="7"/>
        <v>25536625</v>
      </c>
      <c r="AU11" s="88">
        <f t="shared" si="8"/>
        <v>13726600</v>
      </c>
      <c r="AV11" s="88">
        <f t="shared" si="9"/>
        <v>37054555</v>
      </c>
      <c r="AW11" s="88">
        <f t="shared" si="10"/>
        <v>37037625</v>
      </c>
    </row>
    <row r="12" spans="1:49" ht="15.75" x14ac:dyDescent="0.25">
      <c r="A12" s="15" t="s">
        <v>16</v>
      </c>
      <c r="B12" s="3" t="s">
        <v>37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51">
        <f>SUM(C12:H12)</f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51">
        <f>SUM(J12:O12)</f>
        <v>0</v>
      </c>
      <c r="Q12" s="62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1">
        <f>SUM(Q12:V12)</f>
        <v>0</v>
      </c>
      <c r="X12" s="50"/>
      <c r="Y12" s="50">
        <v>1000000</v>
      </c>
      <c r="Z12" s="52">
        <v>1000000</v>
      </c>
      <c r="AA12" s="52">
        <v>1000000</v>
      </c>
      <c r="AB12" s="52">
        <v>1000000</v>
      </c>
      <c r="AC12" s="52">
        <v>1000000</v>
      </c>
      <c r="AD12" s="51">
        <f>SUM(X12:AC12)</f>
        <v>5000000</v>
      </c>
      <c r="AE12" s="50"/>
      <c r="AF12" s="50"/>
      <c r="AG12" s="52">
        <v>50000</v>
      </c>
      <c r="AH12" s="52">
        <v>50000</v>
      </c>
      <c r="AI12" s="52">
        <v>50000</v>
      </c>
      <c r="AJ12" s="52">
        <v>50000</v>
      </c>
      <c r="AK12" s="51">
        <f>SUM(AE12:AJ12)</f>
        <v>200000</v>
      </c>
      <c r="AL12" s="52">
        <v>0</v>
      </c>
      <c r="AM12" s="52">
        <v>0</v>
      </c>
      <c r="AN12" s="52">
        <v>0</v>
      </c>
      <c r="AO12" s="52">
        <v>0</v>
      </c>
      <c r="AP12" s="52">
        <v>0</v>
      </c>
      <c r="AQ12" s="52">
        <v>0</v>
      </c>
      <c r="AR12" s="63">
        <f>SUM(AL12:AQ12)</f>
        <v>0</v>
      </c>
      <c r="AS12" s="86">
        <f t="shared" si="6"/>
        <v>5200000</v>
      </c>
      <c r="AT12" s="88">
        <f t="shared" si="7"/>
        <v>0</v>
      </c>
      <c r="AU12" s="88">
        <f t="shared" si="8"/>
        <v>1000000</v>
      </c>
      <c r="AV12" s="88">
        <f t="shared" si="9"/>
        <v>1050000</v>
      </c>
      <c r="AW12" s="88">
        <f t="shared" si="10"/>
        <v>1050000</v>
      </c>
    </row>
    <row r="13" spans="1:49" ht="15.75" x14ac:dyDescent="0.25">
      <c r="A13" s="16" t="s">
        <v>17</v>
      </c>
      <c r="B13" s="1" t="s">
        <v>38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51">
        <f t="shared" ref="I13:I14" si="14">SUM(C13:H13)</f>
        <v>0</v>
      </c>
      <c r="J13" s="52">
        <v>37500</v>
      </c>
      <c r="K13" s="76">
        <v>37500</v>
      </c>
      <c r="L13" s="76">
        <v>37500</v>
      </c>
      <c r="M13" s="76">
        <v>37500</v>
      </c>
      <c r="N13" s="76">
        <v>37500</v>
      </c>
      <c r="O13" s="76">
        <v>37500</v>
      </c>
      <c r="P13" s="51">
        <f t="shared" ref="P13:P14" si="15">SUM(J13:O13)</f>
        <v>225000</v>
      </c>
      <c r="Q13" s="58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1">
        <f t="shared" ref="W13:W14" si="16">SUM(Q13:V13)</f>
        <v>0</v>
      </c>
      <c r="X13" s="52"/>
      <c r="Y13" s="52">
        <v>1000000</v>
      </c>
      <c r="Z13" s="53">
        <v>2000000</v>
      </c>
      <c r="AA13" s="53">
        <v>2000000</v>
      </c>
      <c r="AB13" s="53">
        <v>2000000</v>
      </c>
      <c r="AC13" s="53">
        <v>2000000</v>
      </c>
      <c r="AD13" s="51">
        <f t="shared" ref="AD13:AD14" si="17">SUM(X13:AC13)</f>
        <v>9000000</v>
      </c>
      <c r="AE13" s="52"/>
      <c r="AF13" s="52"/>
      <c r="AG13" s="52"/>
      <c r="AH13" s="52"/>
      <c r="AI13" s="52"/>
      <c r="AJ13" s="52"/>
      <c r="AK13" s="51">
        <f t="shared" ref="AK13:AK14" si="18">SUM(AE13:AJ13)</f>
        <v>0</v>
      </c>
      <c r="AL13" s="52">
        <v>0</v>
      </c>
      <c r="AM13" s="52">
        <v>0</v>
      </c>
      <c r="AN13" s="52">
        <v>0</v>
      </c>
      <c r="AO13" s="52">
        <v>0</v>
      </c>
      <c r="AP13" s="52">
        <v>0</v>
      </c>
      <c r="AQ13" s="52">
        <v>0</v>
      </c>
      <c r="AR13" s="63">
        <f t="shared" ref="AR13:AR14" si="19">SUM(AL13:AQ13)</f>
        <v>0</v>
      </c>
      <c r="AS13" s="86">
        <f t="shared" si="6"/>
        <v>9225000</v>
      </c>
      <c r="AT13" s="88">
        <f t="shared" si="7"/>
        <v>37500</v>
      </c>
      <c r="AU13" s="88">
        <f t="shared" si="8"/>
        <v>1037500</v>
      </c>
      <c r="AV13" s="88">
        <f t="shared" si="9"/>
        <v>2037500</v>
      </c>
      <c r="AW13" s="88">
        <f t="shared" si="10"/>
        <v>2037500</v>
      </c>
    </row>
    <row r="14" spans="1:49" ht="16.5" thickBot="1" x14ac:dyDescent="0.3">
      <c r="A14" s="17" t="s">
        <v>18</v>
      </c>
      <c r="B14" s="2" t="s">
        <v>39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51">
        <f t="shared" si="14"/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1">
        <f t="shared" si="15"/>
        <v>0</v>
      </c>
      <c r="Q14" s="59">
        <v>0</v>
      </c>
      <c r="R14" s="53">
        <v>75000</v>
      </c>
      <c r="S14" s="53">
        <v>0</v>
      </c>
      <c r="T14" s="53">
        <v>0</v>
      </c>
      <c r="U14" s="53">
        <v>0</v>
      </c>
      <c r="V14" s="53">
        <v>0</v>
      </c>
      <c r="W14" s="51">
        <f t="shared" si="16"/>
        <v>75000</v>
      </c>
      <c r="X14" s="53"/>
      <c r="Y14" s="50">
        <v>1000000</v>
      </c>
      <c r="Z14" s="52">
        <v>1000000</v>
      </c>
      <c r="AA14" s="52">
        <v>1000000</v>
      </c>
      <c r="AB14" s="52">
        <v>1000000</v>
      </c>
      <c r="AC14" s="52">
        <v>1000000</v>
      </c>
      <c r="AD14" s="51">
        <f t="shared" si="17"/>
        <v>5000000</v>
      </c>
      <c r="AE14" s="53"/>
      <c r="AF14" s="53"/>
      <c r="AG14" s="52">
        <v>50000</v>
      </c>
      <c r="AH14" s="52">
        <v>50000</v>
      </c>
      <c r="AI14" s="52">
        <v>50000</v>
      </c>
      <c r="AJ14" s="52">
        <v>50000</v>
      </c>
      <c r="AK14" s="51">
        <f t="shared" si="18"/>
        <v>200000</v>
      </c>
      <c r="AL14" s="52">
        <v>0</v>
      </c>
      <c r="AM14" s="52">
        <v>0</v>
      </c>
      <c r="AN14" s="52">
        <v>0</v>
      </c>
      <c r="AO14" s="52">
        <v>0</v>
      </c>
      <c r="AP14" s="52">
        <v>0</v>
      </c>
      <c r="AQ14" s="52">
        <v>0</v>
      </c>
      <c r="AR14" s="63">
        <f t="shared" si="19"/>
        <v>0</v>
      </c>
      <c r="AS14" s="86">
        <f t="shared" si="6"/>
        <v>5275000</v>
      </c>
      <c r="AT14" s="88">
        <f t="shared" si="7"/>
        <v>0</v>
      </c>
      <c r="AU14" s="88">
        <f t="shared" si="8"/>
        <v>1075000</v>
      </c>
      <c r="AV14" s="88">
        <f t="shared" si="9"/>
        <v>1050000</v>
      </c>
      <c r="AW14" s="88">
        <f t="shared" si="10"/>
        <v>1050000</v>
      </c>
    </row>
    <row r="15" spans="1:49" s="38" customFormat="1" ht="30.75" thickBot="1" x14ac:dyDescent="0.3">
      <c r="A15" s="4"/>
      <c r="B15" s="6" t="s">
        <v>126</v>
      </c>
      <c r="C15" s="49">
        <f t="shared" ref="C15:AR15" si="20">SUM(C12:C14)</f>
        <v>0</v>
      </c>
      <c r="D15" s="49">
        <f t="shared" si="20"/>
        <v>0</v>
      </c>
      <c r="E15" s="49">
        <f t="shared" si="20"/>
        <v>0</v>
      </c>
      <c r="F15" s="49">
        <f t="shared" si="20"/>
        <v>0</v>
      </c>
      <c r="G15" s="49">
        <f t="shared" si="20"/>
        <v>0</v>
      </c>
      <c r="H15" s="49">
        <f t="shared" si="20"/>
        <v>0</v>
      </c>
      <c r="I15" s="49">
        <f t="shared" si="20"/>
        <v>0</v>
      </c>
      <c r="J15" s="49">
        <f t="shared" si="20"/>
        <v>37500</v>
      </c>
      <c r="K15" s="49">
        <f t="shared" si="20"/>
        <v>37500</v>
      </c>
      <c r="L15" s="49">
        <f t="shared" si="20"/>
        <v>37500</v>
      </c>
      <c r="M15" s="49">
        <f t="shared" si="20"/>
        <v>37500</v>
      </c>
      <c r="N15" s="49">
        <f t="shared" si="20"/>
        <v>37500</v>
      </c>
      <c r="O15" s="49">
        <f t="shared" si="20"/>
        <v>37500</v>
      </c>
      <c r="P15" s="49">
        <f t="shared" si="20"/>
        <v>225000</v>
      </c>
      <c r="Q15" s="60">
        <f t="shared" si="20"/>
        <v>0</v>
      </c>
      <c r="R15" s="49">
        <f t="shared" si="20"/>
        <v>75000</v>
      </c>
      <c r="S15" s="49">
        <f t="shared" si="20"/>
        <v>0</v>
      </c>
      <c r="T15" s="49">
        <f t="shared" si="20"/>
        <v>0</v>
      </c>
      <c r="U15" s="49">
        <f t="shared" si="20"/>
        <v>0</v>
      </c>
      <c r="V15" s="49">
        <f t="shared" si="20"/>
        <v>0</v>
      </c>
      <c r="W15" s="49">
        <f t="shared" si="20"/>
        <v>75000</v>
      </c>
      <c r="X15" s="49">
        <f t="shared" si="20"/>
        <v>0</v>
      </c>
      <c r="Y15" s="49">
        <f t="shared" si="20"/>
        <v>3000000</v>
      </c>
      <c r="Z15" s="49">
        <f t="shared" si="20"/>
        <v>4000000</v>
      </c>
      <c r="AA15" s="49">
        <f t="shared" si="20"/>
        <v>4000000</v>
      </c>
      <c r="AB15" s="49">
        <f t="shared" si="20"/>
        <v>4000000</v>
      </c>
      <c r="AC15" s="49">
        <f t="shared" si="20"/>
        <v>4000000</v>
      </c>
      <c r="AD15" s="49">
        <f t="shared" si="20"/>
        <v>19000000</v>
      </c>
      <c r="AE15" s="49">
        <f t="shared" si="20"/>
        <v>0</v>
      </c>
      <c r="AF15" s="49">
        <f t="shared" si="20"/>
        <v>0</v>
      </c>
      <c r="AG15" s="49">
        <f t="shared" si="20"/>
        <v>100000</v>
      </c>
      <c r="AH15" s="49">
        <f t="shared" si="20"/>
        <v>100000</v>
      </c>
      <c r="AI15" s="49">
        <f t="shared" si="20"/>
        <v>100000</v>
      </c>
      <c r="AJ15" s="49">
        <f t="shared" si="20"/>
        <v>100000</v>
      </c>
      <c r="AK15" s="49">
        <f>SUM(AK12:AK14)</f>
        <v>400000</v>
      </c>
      <c r="AL15" s="49">
        <f t="shared" si="20"/>
        <v>0</v>
      </c>
      <c r="AM15" s="49">
        <f t="shared" si="20"/>
        <v>0</v>
      </c>
      <c r="AN15" s="49">
        <f t="shared" si="20"/>
        <v>0</v>
      </c>
      <c r="AO15" s="49">
        <f t="shared" si="20"/>
        <v>0</v>
      </c>
      <c r="AP15" s="49">
        <f t="shared" si="20"/>
        <v>0</v>
      </c>
      <c r="AQ15" s="49">
        <f t="shared" si="20"/>
        <v>0</v>
      </c>
      <c r="AR15" s="61">
        <f t="shared" si="20"/>
        <v>0</v>
      </c>
      <c r="AS15" s="86">
        <f t="shared" si="6"/>
        <v>19700000</v>
      </c>
      <c r="AT15" s="88">
        <f t="shared" si="7"/>
        <v>37500</v>
      </c>
      <c r="AU15" s="88">
        <f t="shared" si="8"/>
        <v>3112500</v>
      </c>
      <c r="AV15" s="88">
        <f t="shared" si="9"/>
        <v>4137500</v>
      </c>
      <c r="AW15" s="88">
        <f t="shared" si="10"/>
        <v>4137500</v>
      </c>
    </row>
    <row r="16" spans="1:49" ht="15.75" x14ac:dyDescent="0.25">
      <c r="A16" s="18" t="s">
        <v>19</v>
      </c>
      <c r="B16" s="3" t="s">
        <v>40</v>
      </c>
      <c r="C16" s="76">
        <v>0</v>
      </c>
      <c r="D16" s="50">
        <v>1000000</v>
      </c>
      <c r="E16" s="50">
        <v>1000000</v>
      </c>
      <c r="F16" s="50">
        <v>1000000</v>
      </c>
      <c r="G16" s="50">
        <v>1000000</v>
      </c>
      <c r="H16" s="50">
        <v>1000000</v>
      </c>
      <c r="I16" s="51">
        <f>SUM(C16:H16)</f>
        <v>5000000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51">
        <f>SUM(J16:O16)</f>
        <v>0</v>
      </c>
      <c r="Q16" s="56">
        <v>8613967</v>
      </c>
      <c r="R16" s="50">
        <v>8114359</v>
      </c>
      <c r="S16" s="50">
        <v>11605239</v>
      </c>
      <c r="T16" s="50">
        <v>7761739</v>
      </c>
      <c r="U16" s="75">
        <v>7761739</v>
      </c>
      <c r="V16" s="75">
        <v>7761739</v>
      </c>
      <c r="W16" s="51">
        <f>SUM(Q16:V16)</f>
        <v>51618782</v>
      </c>
      <c r="X16" s="50">
        <v>230000</v>
      </c>
      <c r="Y16" s="50">
        <v>230000</v>
      </c>
      <c r="Z16" s="50">
        <v>500000</v>
      </c>
      <c r="AA16" s="50">
        <v>500000</v>
      </c>
      <c r="AB16" s="50">
        <v>500000</v>
      </c>
      <c r="AC16" s="50">
        <v>500000</v>
      </c>
      <c r="AD16" s="51">
        <f>SUM(X16:AC16)</f>
        <v>2460000</v>
      </c>
      <c r="AE16" s="50">
        <v>588620</v>
      </c>
      <c r="AF16" s="50">
        <v>300000</v>
      </c>
      <c r="AG16" s="50">
        <v>300000</v>
      </c>
      <c r="AH16" s="50">
        <v>300000</v>
      </c>
      <c r="AI16" s="50">
        <v>300000</v>
      </c>
      <c r="AJ16" s="50">
        <v>300000</v>
      </c>
      <c r="AK16" s="51">
        <f>SUM(AE16:AJ16)</f>
        <v>2088620</v>
      </c>
      <c r="AL16" s="52">
        <v>0</v>
      </c>
      <c r="AM16" s="52">
        <v>0</v>
      </c>
      <c r="AN16" s="52">
        <v>0</v>
      </c>
      <c r="AO16" s="52">
        <v>0</v>
      </c>
      <c r="AP16" s="52">
        <v>0</v>
      </c>
      <c r="AQ16" s="52">
        <v>0</v>
      </c>
      <c r="AR16" s="63">
        <f>SUM(AL16:AQ16)</f>
        <v>0</v>
      </c>
      <c r="AS16" s="86">
        <f t="shared" si="6"/>
        <v>61167402</v>
      </c>
      <c r="AT16" s="88">
        <f t="shared" si="7"/>
        <v>8843967</v>
      </c>
      <c r="AU16" s="88">
        <f t="shared" si="8"/>
        <v>9644359</v>
      </c>
      <c r="AV16" s="88">
        <f t="shared" si="9"/>
        <v>13405239</v>
      </c>
      <c r="AW16" s="88">
        <f t="shared" si="10"/>
        <v>9561739</v>
      </c>
    </row>
    <row r="17" spans="1:49" ht="15.75" x14ac:dyDescent="0.25">
      <c r="A17" s="19" t="s">
        <v>20</v>
      </c>
      <c r="B17" s="1" t="s">
        <v>41</v>
      </c>
      <c r="C17" s="76">
        <v>0</v>
      </c>
      <c r="D17" s="50">
        <v>1000000</v>
      </c>
      <c r="E17" s="50">
        <v>1000000</v>
      </c>
      <c r="F17" s="50">
        <v>1000000</v>
      </c>
      <c r="G17" s="50">
        <v>1000000</v>
      </c>
      <c r="H17" s="50">
        <v>1000000</v>
      </c>
      <c r="I17" s="51">
        <f t="shared" ref="I17:I19" si="21">SUM(C17:H17)</f>
        <v>5000000</v>
      </c>
      <c r="J17" s="52">
        <v>2920200</v>
      </c>
      <c r="K17" s="52">
        <v>2876575</v>
      </c>
      <c r="L17" s="52">
        <v>2876575</v>
      </c>
      <c r="M17" s="52">
        <v>2876575</v>
      </c>
      <c r="N17" s="52">
        <f>M17*0.03+M17</f>
        <v>2962872.25</v>
      </c>
      <c r="O17" s="76">
        <v>0</v>
      </c>
      <c r="P17" s="51">
        <f t="shared" ref="P17:P19" si="22">SUM(J17:O17)</f>
        <v>14512797.25</v>
      </c>
      <c r="Q17" s="58">
        <v>5155500</v>
      </c>
      <c r="R17" s="52">
        <v>8369000</v>
      </c>
      <c r="S17" s="52">
        <v>8599100</v>
      </c>
      <c r="T17" s="52">
        <v>7179600</v>
      </c>
      <c r="U17" s="76">
        <v>7179600</v>
      </c>
      <c r="V17" s="76">
        <v>7179600</v>
      </c>
      <c r="W17" s="51">
        <f t="shared" ref="W17:W19" si="23">SUM(Q17:V17)</f>
        <v>43662400</v>
      </c>
      <c r="X17" s="76">
        <v>0</v>
      </c>
      <c r="Y17" s="76">
        <v>0</v>
      </c>
      <c r="Z17" s="50">
        <v>500000</v>
      </c>
      <c r="AA17" s="50">
        <v>500000</v>
      </c>
      <c r="AB17" s="50">
        <v>500000</v>
      </c>
      <c r="AC17" s="50">
        <v>500000</v>
      </c>
      <c r="AD17" s="51">
        <f t="shared" ref="AD17:AD19" si="24">SUM(X17:AC17)</f>
        <v>2000000</v>
      </c>
      <c r="AE17" s="76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51">
        <f t="shared" ref="AK17:AK19" si="25">SUM(AE17:AJ17)</f>
        <v>0</v>
      </c>
      <c r="AL17" s="52">
        <v>80000</v>
      </c>
      <c r="AM17" s="52">
        <v>100000</v>
      </c>
      <c r="AN17" s="52">
        <v>100000</v>
      </c>
      <c r="AO17" s="52">
        <v>100000</v>
      </c>
      <c r="AP17" s="52">
        <v>100000</v>
      </c>
      <c r="AQ17" s="52">
        <v>100000</v>
      </c>
      <c r="AR17" s="63">
        <f t="shared" ref="AR17:AR19" si="26">SUM(AL17:AQ17)</f>
        <v>580000</v>
      </c>
      <c r="AS17" s="86">
        <f t="shared" si="6"/>
        <v>65755197.25</v>
      </c>
      <c r="AT17" s="88">
        <f t="shared" si="7"/>
        <v>8075700</v>
      </c>
      <c r="AU17" s="88">
        <f t="shared" si="8"/>
        <v>12345575</v>
      </c>
      <c r="AV17" s="88">
        <f t="shared" si="9"/>
        <v>13075675</v>
      </c>
      <c r="AW17" s="88">
        <f t="shared" si="10"/>
        <v>11656175</v>
      </c>
    </row>
    <row r="18" spans="1:49" ht="30" x14ac:dyDescent="0.25">
      <c r="A18" s="19" t="s">
        <v>21</v>
      </c>
      <c r="B18" s="1" t="s">
        <v>105</v>
      </c>
      <c r="C18" s="76">
        <v>0</v>
      </c>
      <c r="D18" s="64">
        <v>100000</v>
      </c>
      <c r="E18" s="52">
        <v>500000</v>
      </c>
      <c r="F18" s="50">
        <v>100000</v>
      </c>
      <c r="G18" s="50">
        <v>100000</v>
      </c>
      <c r="H18" s="64">
        <v>100000</v>
      </c>
      <c r="I18" s="51">
        <f t="shared" si="21"/>
        <v>900000</v>
      </c>
      <c r="J18" s="76">
        <v>0</v>
      </c>
      <c r="K18" s="52">
        <v>50000</v>
      </c>
      <c r="L18" s="52">
        <v>50000</v>
      </c>
      <c r="M18" s="52">
        <v>50000</v>
      </c>
      <c r="N18" s="52">
        <v>50000</v>
      </c>
      <c r="O18" s="52">
        <v>50000</v>
      </c>
      <c r="P18" s="51">
        <f t="shared" si="22"/>
        <v>250000</v>
      </c>
      <c r="Q18" s="58">
        <v>130000</v>
      </c>
      <c r="R18" s="52">
        <v>130000</v>
      </c>
      <c r="S18" s="52">
        <v>130000</v>
      </c>
      <c r="T18" s="52">
        <v>130000</v>
      </c>
      <c r="U18" s="76">
        <v>130000</v>
      </c>
      <c r="V18" s="76">
        <v>130000</v>
      </c>
      <c r="W18" s="51">
        <f t="shared" si="23"/>
        <v>780000</v>
      </c>
      <c r="X18" s="76">
        <v>0</v>
      </c>
      <c r="Y18" s="76">
        <v>0</v>
      </c>
      <c r="Z18" s="52">
        <v>100000</v>
      </c>
      <c r="AA18" s="52">
        <v>100000</v>
      </c>
      <c r="AB18" s="52">
        <v>50000</v>
      </c>
      <c r="AC18" s="52"/>
      <c r="AD18" s="51">
        <f t="shared" si="24"/>
        <v>250000</v>
      </c>
      <c r="AE18" s="76">
        <v>0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51">
        <f t="shared" si="25"/>
        <v>0</v>
      </c>
      <c r="AL18" s="52">
        <v>0</v>
      </c>
      <c r="AM18" s="52">
        <v>0</v>
      </c>
      <c r="AN18" s="52">
        <v>0</v>
      </c>
      <c r="AO18" s="52">
        <v>0</v>
      </c>
      <c r="AP18" s="52">
        <v>0</v>
      </c>
      <c r="AQ18" s="52">
        <v>0</v>
      </c>
      <c r="AR18" s="63">
        <f t="shared" si="26"/>
        <v>0</v>
      </c>
      <c r="AS18" s="86">
        <f t="shared" si="6"/>
        <v>2180000</v>
      </c>
      <c r="AT18" s="88">
        <f t="shared" si="7"/>
        <v>130000</v>
      </c>
      <c r="AU18" s="88">
        <f t="shared" si="8"/>
        <v>280000</v>
      </c>
      <c r="AV18" s="88">
        <f t="shared" si="9"/>
        <v>780000</v>
      </c>
      <c r="AW18" s="88">
        <f t="shared" si="10"/>
        <v>380000</v>
      </c>
    </row>
    <row r="19" spans="1:49" ht="30.75" thickBot="1" x14ac:dyDescent="0.3">
      <c r="A19" s="20" t="s">
        <v>22</v>
      </c>
      <c r="B19" s="2" t="s">
        <v>42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51">
        <f t="shared" si="21"/>
        <v>0</v>
      </c>
      <c r="J19" s="53">
        <v>2350171</v>
      </c>
      <c r="K19" s="53">
        <v>1886600</v>
      </c>
      <c r="L19" s="53">
        <v>1886600</v>
      </c>
      <c r="M19" s="53">
        <v>1886600</v>
      </c>
      <c r="N19" s="53">
        <v>1886600</v>
      </c>
      <c r="O19" s="53">
        <v>1886600</v>
      </c>
      <c r="P19" s="51">
        <f t="shared" si="22"/>
        <v>11783171</v>
      </c>
      <c r="Q19" s="59">
        <v>1611150</v>
      </c>
      <c r="R19" s="53">
        <v>1502000</v>
      </c>
      <c r="S19" s="53">
        <v>2362026</v>
      </c>
      <c r="T19" s="53">
        <v>2372030</v>
      </c>
      <c r="U19" s="77">
        <v>2372030</v>
      </c>
      <c r="V19" s="77">
        <v>2372030</v>
      </c>
      <c r="W19" s="51">
        <f t="shared" si="23"/>
        <v>12591266</v>
      </c>
      <c r="X19" s="76">
        <v>0</v>
      </c>
      <c r="Y19" s="76">
        <v>0</v>
      </c>
      <c r="Z19" s="52">
        <v>100000</v>
      </c>
      <c r="AA19" s="52">
        <v>100000</v>
      </c>
      <c r="AB19" s="52">
        <v>50000</v>
      </c>
      <c r="AC19" s="53">
        <v>50000</v>
      </c>
      <c r="AD19" s="51">
        <f t="shared" si="24"/>
        <v>300000</v>
      </c>
      <c r="AE19" s="76">
        <v>0</v>
      </c>
      <c r="AF19" s="76">
        <v>0</v>
      </c>
      <c r="AG19" s="76">
        <v>0</v>
      </c>
      <c r="AH19" s="76">
        <v>0</v>
      </c>
      <c r="AI19" s="76">
        <v>0</v>
      </c>
      <c r="AJ19" s="76">
        <v>0</v>
      </c>
      <c r="AK19" s="51">
        <f t="shared" si="25"/>
        <v>0</v>
      </c>
      <c r="AL19" s="53">
        <v>759847.15</v>
      </c>
      <c r="AM19" s="53">
        <v>750000</v>
      </c>
      <c r="AN19" s="53">
        <v>750000</v>
      </c>
      <c r="AO19" s="53">
        <v>750000</v>
      </c>
      <c r="AP19" s="53">
        <v>750000</v>
      </c>
      <c r="AQ19" s="53">
        <v>750000</v>
      </c>
      <c r="AR19" s="63">
        <f t="shared" si="26"/>
        <v>4509847.1500000004</v>
      </c>
      <c r="AS19" s="86">
        <f t="shared" si="6"/>
        <v>29184284.149999999</v>
      </c>
      <c r="AT19" s="88">
        <f t="shared" si="7"/>
        <v>3961321</v>
      </c>
      <c r="AU19" s="88">
        <f t="shared" si="8"/>
        <v>4138600</v>
      </c>
      <c r="AV19" s="88">
        <f t="shared" si="9"/>
        <v>5098626</v>
      </c>
      <c r="AW19" s="88">
        <f t="shared" si="10"/>
        <v>5108630</v>
      </c>
    </row>
    <row r="20" spans="1:49" s="38" customFormat="1" ht="16.5" thickBot="1" x14ac:dyDescent="0.3">
      <c r="A20" s="4"/>
      <c r="B20" s="6" t="s">
        <v>127</v>
      </c>
      <c r="C20" s="49">
        <f t="shared" ref="C20:AR20" si="27">SUM(C16:C19)</f>
        <v>0</v>
      </c>
      <c r="D20" s="49">
        <f t="shared" si="27"/>
        <v>2100000</v>
      </c>
      <c r="E20" s="49">
        <f t="shared" si="27"/>
        <v>2500000</v>
      </c>
      <c r="F20" s="49">
        <f t="shared" si="27"/>
        <v>2100000</v>
      </c>
      <c r="G20" s="49">
        <f t="shared" si="27"/>
        <v>2100000</v>
      </c>
      <c r="H20" s="49">
        <f t="shared" si="27"/>
        <v>2100000</v>
      </c>
      <c r="I20" s="49">
        <f t="shared" si="27"/>
        <v>10900000</v>
      </c>
      <c r="J20" s="49">
        <f t="shared" si="27"/>
        <v>5270371</v>
      </c>
      <c r="K20" s="49">
        <f t="shared" si="27"/>
        <v>4813175</v>
      </c>
      <c r="L20" s="49">
        <f t="shared" si="27"/>
        <v>4813175</v>
      </c>
      <c r="M20" s="49">
        <f t="shared" si="27"/>
        <v>4813175</v>
      </c>
      <c r="N20" s="49">
        <f t="shared" si="27"/>
        <v>4899472.25</v>
      </c>
      <c r="O20" s="49">
        <f t="shared" si="27"/>
        <v>1936600</v>
      </c>
      <c r="P20" s="49">
        <f t="shared" si="27"/>
        <v>26545968.25</v>
      </c>
      <c r="Q20" s="60">
        <f t="shared" si="27"/>
        <v>15510617</v>
      </c>
      <c r="R20" s="49">
        <f t="shared" si="27"/>
        <v>18115359</v>
      </c>
      <c r="S20" s="49">
        <f t="shared" si="27"/>
        <v>22696365</v>
      </c>
      <c r="T20" s="49">
        <f t="shared" si="27"/>
        <v>17443369</v>
      </c>
      <c r="U20" s="49">
        <f t="shared" si="27"/>
        <v>17443369</v>
      </c>
      <c r="V20" s="49">
        <f t="shared" si="27"/>
        <v>17443369</v>
      </c>
      <c r="W20" s="49">
        <f t="shared" si="27"/>
        <v>108652448</v>
      </c>
      <c r="X20" s="49">
        <f t="shared" si="27"/>
        <v>230000</v>
      </c>
      <c r="Y20" s="49">
        <f t="shared" si="27"/>
        <v>230000</v>
      </c>
      <c r="Z20" s="49">
        <f t="shared" si="27"/>
        <v>1200000</v>
      </c>
      <c r="AA20" s="49">
        <f t="shared" si="27"/>
        <v>1200000</v>
      </c>
      <c r="AB20" s="49">
        <f t="shared" si="27"/>
        <v>1100000</v>
      </c>
      <c r="AC20" s="49">
        <f t="shared" si="27"/>
        <v>1050000</v>
      </c>
      <c r="AD20" s="49">
        <f t="shared" si="27"/>
        <v>5010000</v>
      </c>
      <c r="AE20" s="49">
        <f t="shared" si="27"/>
        <v>588620</v>
      </c>
      <c r="AF20" s="49">
        <f t="shared" si="27"/>
        <v>300000</v>
      </c>
      <c r="AG20" s="49">
        <f t="shared" si="27"/>
        <v>300000</v>
      </c>
      <c r="AH20" s="49">
        <f t="shared" si="27"/>
        <v>300000</v>
      </c>
      <c r="AI20" s="49">
        <f t="shared" si="27"/>
        <v>300000</v>
      </c>
      <c r="AJ20" s="49">
        <f t="shared" si="27"/>
        <v>300000</v>
      </c>
      <c r="AK20" s="49">
        <f t="shared" si="27"/>
        <v>2088620</v>
      </c>
      <c r="AL20" s="49">
        <f t="shared" si="27"/>
        <v>839847.15</v>
      </c>
      <c r="AM20" s="49">
        <f t="shared" si="27"/>
        <v>850000</v>
      </c>
      <c r="AN20" s="49">
        <f t="shared" si="27"/>
        <v>850000</v>
      </c>
      <c r="AO20" s="49">
        <f t="shared" si="27"/>
        <v>850000</v>
      </c>
      <c r="AP20" s="49">
        <f t="shared" si="27"/>
        <v>850000</v>
      </c>
      <c r="AQ20" s="49">
        <f t="shared" si="27"/>
        <v>850000</v>
      </c>
      <c r="AR20" s="49">
        <f t="shared" si="27"/>
        <v>5089847.1500000004</v>
      </c>
      <c r="AS20" s="86">
        <f t="shared" si="6"/>
        <v>158286883.40000001</v>
      </c>
      <c r="AT20" s="88">
        <f t="shared" si="7"/>
        <v>21010988</v>
      </c>
      <c r="AU20" s="88">
        <f t="shared" si="8"/>
        <v>26408534</v>
      </c>
      <c r="AV20" s="88">
        <f t="shared" si="9"/>
        <v>32359540</v>
      </c>
      <c r="AW20" s="88">
        <f t="shared" si="10"/>
        <v>26706544</v>
      </c>
    </row>
    <row r="21" spans="1:49" ht="15.75" x14ac:dyDescent="0.25">
      <c r="A21" s="18" t="s">
        <v>23</v>
      </c>
      <c r="B21" s="3" t="s">
        <v>106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51">
        <f>SUM(C21:H21)</f>
        <v>0</v>
      </c>
      <c r="J21" s="50">
        <v>342000</v>
      </c>
      <c r="K21" s="50">
        <v>292000</v>
      </c>
      <c r="L21" s="50">
        <v>202000</v>
      </c>
      <c r="M21" s="50">
        <v>206000</v>
      </c>
      <c r="N21" s="76">
        <v>0</v>
      </c>
      <c r="O21" s="76">
        <v>0</v>
      </c>
      <c r="P21" s="51">
        <f>SUM(J21:O21)</f>
        <v>1042000</v>
      </c>
      <c r="Q21" s="62">
        <v>400000</v>
      </c>
      <c r="R21" s="50">
        <v>170000</v>
      </c>
      <c r="S21" s="50">
        <v>420000</v>
      </c>
      <c r="T21" s="50">
        <v>120000</v>
      </c>
      <c r="U21" s="75">
        <v>120000</v>
      </c>
      <c r="V21" s="75">
        <v>120000</v>
      </c>
      <c r="W21" s="51">
        <f>SUM(Q21:V21)</f>
        <v>1350000</v>
      </c>
      <c r="X21" s="50">
        <v>500000</v>
      </c>
      <c r="Y21" s="50">
        <v>5000000</v>
      </c>
      <c r="Z21" s="50">
        <v>5000000</v>
      </c>
      <c r="AA21" s="50">
        <v>5000000</v>
      </c>
      <c r="AB21" s="50">
        <v>5000000</v>
      </c>
      <c r="AC21" s="50">
        <v>5000000</v>
      </c>
      <c r="AD21" s="51">
        <f>SUM(X21:AC21)</f>
        <v>25500000</v>
      </c>
      <c r="AE21" s="76">
        <v>0</v>
      </c>
      <c r="AF21" s="76">
        <v>0</v>
      </c>
      <c r="AG21" s="76">
        <v>0</v>
      </c>
      <c r="AH21" s="76">
        <v>0</v>
      </c>
      <c r="AI21" s="76">
        <v>0</v>
      </c>
      <c r="AJ21" s="76">
        <v>0</v>
      </c>
      <c r="AK21" s="51">
        <f>SUM(AE21:AJ21)</f>
        <v>0</v>
      </c>
      <c r="AL21" s="52">
        <v>0</v>
      </c>
      <c r="AM21" s="52">
        <v>0</v>
      </c>
      <c r="AN21" s="52">
        <v>0</v>
      </c>
      <c r="AO21" s="52">
        <v>0</v>
      </c>
      <c r="AP21" s="52">
        <v>0</v>
      </c>
      <c r="AQ21" s="52">
        <v>0</v>
      </c>
      <c r="AR21" s="63">
        <f>SUM(AL21:AQ21)</f>
        <v>0</v>
      </c>
      <c r="AS21" s="86">
        <f t="shared" si="6"/>
        <v>27892000</v>
      </c>
      <c r="AT21" s="88">
        <f t="shared" si="7"/>
        <v>1242000</v>
      </c>
      <c r="AU21" s="88">
        <f t="shared" si="8"/>
        <v>5462000</v>
      </c>
      <c r="AV21" s="88">
        <f t="shared" si="9"/>
        <v>5622000</v>
      </c>
      <c r="AW21" s="88">
        <f t="shared" si="10"/>
        <v>5326000</v>
      </c>
    </row>
    <row r="22" spans="1:49" ht="15.75" x14ac:dyDescent="0.25">
      <c r="A22" s="19" t="s">
        <v>24</v>
      </c>
      <c r="B22" s="1" t="s">
        <v>43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51">
        <f t="shared" ref="I22:I25" si="28">SUM(C22:H22)</f>
        <v>0</v>
      </c>
      <c r="J22" s="76">
        <v>0</v>
      </c>
      <c r="K22" s="76">
        <v>0</v>
      </c>
      <c r="L22" s="76">
        <v>0</v>
      </c>
      <c r="M22" s="76">
        <v>0</v>
      </c>
      <c r="N22" s="52">
        <v>100000</v>
      </c>
      <c r="O22" s="52">
        <v>1000000</v>
      </c>
      <c r="P22" s="51">
        <f t="shared" ref="P22:P25" si="29">SUM(J22:O22)</f>
        <v>1100000</v>
      </c>
      <c r="Q22" s="58">
        <v>0</v>
      </c>
      <c r="R22" s="52">
        <v>0</v>
      </c>
      <c r="S22" s="52">
        <v>0</v>
      </c>
      <c r="T22" s="52">
        <v>0</v>
      </c>
      <c r="U22" s="76">
        <v>0</v>
      </c>
      <c r="V22" s="76">
        <v>0</v>
      </c>
      <c r="W22" s="51">
        <f t="shared" ref="W22:W25" si="30">SUM(Q22:V22)</f>
        <v>0</v>
      </c>
      <c r="X22" s="52"/>
      <c r="Y22" s="52"/>
      <c r="Z22" s="52">
        <v>500000</v>
      </c>
      <c r="AA22" s="52">
        <v>500000</v>
      </c>
      <c r="AB22" s="52">
        <v>500000</v>
      </c>
      <c r="AC22" s="52">
        <v>500000</v>
      </c>
      <c r="AD22" s="51">
        <f t="shared" ref="AD22:AD25" si="31">SUM(X22:AC22)</f>
        <v>2000000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51">
        <f t="shared" ref="AK22:AK25" si="32">SUM(AE22:AJ22)</f>
        <v>0</v>
      </c>
      <c r="AL22" s="52">
        <v>0</v>
      </c>
      <c r="AM22" s="52">
        <v>0</v>
      </c>
      <c r="AN22" s="52">
        <v>0</v>
      </c>
      <c r="AO22" s="52">
        <v>0</v>
      </c>
      <c r="AP22" s="52">
        <v>0</v>
      </c>
      <c r="AQ22" s="52">
        <v>0</v>
      </c>
      <c r="AR22" s="63">
        <f t="shared" ref="AR22:AR25" si="33">SUM(AL22:AQ22)</f>
        <v>0</v>
      </c>
      <c r="AS22" s="86">
        <f t="shared" si="6"/>
        <v>3100000</v>
      </c>
      <c r="AT22" s="88">
        <f>SUM(C22,J22,Q22,X22)</f>
        <v>0</v>
      </c>
      <c r="AU22" s="88">
        <f t="shared" si="8"/>
        <v>0</v>
      </c>
      <c r="AV22" s="88">
        <f t="shared" si="9"/>
        <v>500000</v>
      </c>
      <c r="AW22" s="88">
        <f t="shared" si="10"/>
        <v>500000</v>
      </c>
    </row>
    <row r="23" spans="1:49" ht="30" x14ac:dyDescent="0.25">
      <c r="A23" s="19" t="s">
        <v>25</v>
      </c>
      <c r="B23" s="1" t="s">
        <v>44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51">
        <f t="shared" si="28"/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51">
        <f t="shared" si="29"/>
        <v>0</v>
      </c>
      <c r="Q23" s="58">
        <v>1249110</v>
      </c>
      <c r="R23" s="52">
        <v>984700</v>
      </c>
      <c r="S23" s="52">
        <v>1151013</v>
      </c>
      <c r="T23" s="52">
        <v>872215</v>
      </c>
      <c r="U23" s="76">
        <v>872215</v>
      </c>
      <c r="V23" s="76">
        <v>872215</v>
      </c>
      <c r="W23" s="51">
        <f t="shared" si="30"/>
        <v>6001468</v>
      </c>
      <c r="X23" s="52">
        <v>250000</v>
      </c>
      <c r="Y23" s="50">
        <v>5000000</v>
      </c>
      <c r="Z23" s="50">
        <v>5000000</v>
      </c>
      <c r="AA23" s="50">
        <v>5000000</v>
      </c>
      <c r="AB23" s="50">
        <v>5000000</v>
      </c>
      <c r="AC23" s="50">
        <v>5000000</v>
      </c>
      <c r="AD23" s="51">
        <f t="shared" si="31"/>
        <v>25250000</v>
      </c>
      <c r="AE23" s="76">
        <v>0</v>
      </c>
      <c r="AF23" s="76">
        <v>0</v>
      </c>
      <c r="AG23" s="76">
        <v>0</v>
      </c>
      <c r="AH23" s="76">
        <v>0</v>
      </c>
      <c r="AI23" s="76">
        <v>0</v>
      </c>
      <c r="AJ23" s="76">
        <v>0</v>
      </c>
      <c r="AK23" s="51">
        <f t="shared" si="32"/>
        <v>0</v>
      </c>
      <c r="AL23" s="52">
        <v>0</v>
      </c>
      <c r="AM23" s="52">
        <v>0</v>
      </c>
      <c r="AN23" s="52">
        <v>0</v>
      </c>
      <c r="AO23" s="52">
        <v>0</v>
      </c>
      <c r="AP23" s="52">
        <v>0</v>
      </c>
      <c r="AQ23" s="52">
        <v>0</v>
      </c>
      <c r="AR23" s="63">
        <f t="shared" si="33"/>
        <v>0</v>
      </c>
      <c r="AS23" s="86">
        <f t="shared" si="6"/>
        <v>31251468</v>
      </c>
      <c r="AT23" s="88">
        <f t="shared" si="7"/>
        <v>1499110</v>
      </c>
      <c r="AU23" s="88">
        <f t="shared" si="8"/>
        <v>5984700</v>
      </c>
      <c r="AV23" s="88">
        <f t="shared" si="9"/>
        <v>6151013</v>
      </c>
      <c r="AW23" s="88">
        <f t="shared" si="10"/>
        <v>5872215</v>
      </c>
    </row>
    <row r="24" spans="1:49" ht="15.75" x14ac:dyDescent="0.25">
      <c r="A24" s="19" t="s">
        <v>26</v>
      </c>
      <c r="B24" s="1" t="s">
        <v>45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51">
        <f t="shared" si="28"/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51">
        <f t="shared" si="29"/>
        <v>0</v>
      </c>
      <c r="Q24" s="58">
        <v>349000</v>
      </c>
      <c r="R24" s="52">
        <v>364000</v>
      </c>
      <c r="S24" s="52">
        <v>452000</v>
      </c>
      <c r="T24" s="52">
        <v>452000</v>
      </c>
      <c r="U24" s="76">
        <v>452000</v>
      </c>
      <c r="V24" s="76">
        <v>452000</v>
      </c>
      <c r="W24" s="51">
        <f t="shared" si="30"/>
        <v>2521000</v>
      </c>
      <c r="X24" s="52">
        <v>250000</v>
      </c>
      <c r="Y24" s="50">
        <v>2000000</v>
      </c>
      <c r="Z24" s="50">
        <v>2000000</v>
      </c>
      <c r="AA24" s="50">
        <v>2000000</v>
      </c>
      <c r="AB24" s="50">
        <v>2000000</v>
      </c>
      <c r="AC24" s="50">
        <v>2000000</v>
      </c>
      <c r="AD24" s="51">
        <f t="shared" si="31"/>
        <v>10250000</v>
      </c>
      <c r="AE24" s="76">
        <v>0</v>
      </c>
      <c r="AF24" s="76">
        <v>0</v>
      </c>
      <c r="AG24" s="76">
        <v>0</v>
      </c>
      <c r="AH24" s="76">
        <v>0</v>
      </c>
      <c r="AI24" s="76">
        <v>0</v>
      </c>
      <c r="AJ24" s="76">
        <v>0</v>
      </c>
      <c r="AK24" s="51">
        <f t="shared" si="32"/>
        <v>0</v>
      </c>
      <c r="AL24" s="52">
        <v>0</v>
      </c>
      <c r="AM24" s="52">
        <v>0</v>
      </c>
      <c r="AN24" s="52">
        <v>0</v>
      </c>
      <c r="AO24" s="52">
        <v>0</v>
      </c>
      <c r="AP24" s="52">
        <v>0</v>
      </c>
      <c r="AQ24" s="52">
        <v>0</v>
      </c>
      <c r="AR24" s="63">
        <f t="shared" si="33"/>
        <v>0</v>
      </c>
      <c r="AS24" s="86">
        <f t="shared" si="6"/>
        <v>12771000</v>
      </c>
      <c r="AT24" s="88">
        <f t="shared" si="7"/>
        <v>599000</v>
      </c>
      <c r="AU24" s="88">
        <f t="shared" si="8"/>
        <v>2364000</v>
      </c>
      <c r="AV24" s="88">
        <f t="shared" si="9"/>
        <v>2452000</v>
      </c>
      <c r="AW24" s="88">
        <f t="shared" si="10"/>
        <v>2452000</v>
      </c>
    </row>
    <row r="25" spans="1:49" ht="16.5" thickBot="1" x14ac:dyDescent="0.3">
      <c r="A25" s="20" t="s">
        <v>27</v>
      </c>
      <c r="B25" s="2" t="s">
        <v>46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51">
        <f t="shared" si="28"/>
        <v>0</v>
      </c>
      <c r="J25" s="53">
        <v>3059500</v>
      </c>
      <c r="K25" s="53">
        <v>760000</v>
      </c>
      <c r="L25" s="53">
        <v>767000</v>
      </c>
      <c r="M25" s="53">
        <v>781000</v>
      </c>
      <c r="N25" s="76">
        <v>0</v>
      </c>
      <c r="O25" s="76">
        <v>0</v>
      </c>
      <c r="P25" s="51">
        <f t="shared" si="29"/>
        <v>5367500</v>
      </c>
      <c r="Q25" s="59">
        <v>10000</v>
      </c>
      <c r="R25" s="53">
        <v>50000</v>
      </c>
      <c r="S25" s="53">
        <v>50000</v>
      </c>
      <c r="T25" s="53">
        <v>50000</v>
      </c>
      <c r="U25" s="77">
        <v>50000</v>
      </c>
      <c r="V25" s="77">
        <v>50000</v>
      </c>
      <c r="W25" s="51">
        <f t="shared" si="30"/>
        <v>260000</v>
      </c>
      <c r="X25" s="53">
        <v>100000</v>
      </c>
      <c r="Y25" s="53">
        <v>500000</v>
      </c>
      <c r="Z25" s="53">
        <v>500000</v>
      </c>
      <c r="AA25" s="53">
        <v>500000</v>
      </c>
      <c r="AB25" s="53">
        <v>500000</v>
      </c>
      <c r="AC25" s="53">
        <v>500000</v>
      </c>
      <c r="AD25" s="51">
        <f t="shared" si="31"/>
        <v>2600000</v>
      </c>
      <c r="AE25" s="76">
        <v>0</v>
      </c>
      <c r="AF25" s="76">
        <v>0</v>
      </c>
      <c r="AG25" s="76">
        <v>0</v>
      </c>
      <c r="AH25" s="76">
        <v>0</v>
      </c>
      <c r="AI25" s="76">
        <v>0</v>
      </c>
      <c r="AJ25" s="76">
        <v>0</v>
      </c>
      <c r="AK25" s="51">
        <f t="shared" si="32"/>
        <v>0</v>
      </c>
      <c r="AL25" s="52">
        <v>0</v>
      </c>
      <c r="AM25" s="52">
        <v>0</v>
      </c>
      <c r="AN25" s="52">
        <v>0</v>
      </c>
      <c r="AO25" s="52">
        <v>0</v>
      </c>
      <c r="AP25" s="52">
        <v>0</v>
      </c>
      <c r="AQ25" s="52">
        <v>0</v>
      </c>
      <c r="AR25" s="63">
        <f t="shared" si="33"/>
        <v>0</v>
      </c>
      <c r="AS25" s="86">
        <f t="shared" si="6"/>
        <v>8227500</v>
      </c>
      <c r="AT25" s="88">
        <f t="shared" si="7"/>
        <v>3169500</v>
      </c>
      <c r="AU25" s="88">
        <f t="shared" si="8"/>
        <v>1310000</v>
      </c>
      <c r="AV25" s="88">
        <f t="shared" si="9"/>
        <v>1317000</v>
      </c>
      <c r="AW25" s="88">
        <f t="shared" si="10"/>
        <v>1331000</v>
      </c>
    </row>
    <row r="26" spans="1:49" s="38" customFormat="1" ht="30.75" thickBot="1" x14ac:dyDescent="0.3">
      <c r="A26" s="4"/>
      <c r="B26" s="6" t="s">
        <v>128</v>
      </c>
      <c r="C26" s="49">
        <f>SUM(C21:C25)</f>
        <v>0</v>
      </c>
      <c r="D26" s="49">
        <f t="shared" ref="D26:AR26" si="34">SUM(D21:D25)</f>
        <v>0</v>
      </c>
      <c r="E26" s="49">
        <f t="shared" si="34"/>
        <v>0</v>
      </c>
      <c r="F26" s="49">
        <f t="shared" si="34"/>
        <v>0</v>
      </c>
      <c r="G26" s="49">
        <f t="shared" si="34"/>
        <v>0</v>
      </c>
      <c r="H26" s="49">
        <f t="shared" si="34"/>
        <v>0</v>
      </c>
      <c r="I26" s="49">
        <f t="shared" si="34"/>
        <v>0</v>
      </c>
      <c r="J26" s="49">
        <f t="shared" si="34"/>
        <v>3401500</v>
      </c>
      <c r="K26" s="49">
        <f t="shared" si="34"/>
        <v>1052000</v>
      </c>
      <c r="L26" s="49">
        <f>SUM(L21:L25)</f>
        <v>969000</v>
      </c>
      <c r="M26" s="49">
        <f>SUM(M21:M25)</f>
        <v>987000</v>
      </c>
      <c r="N26" s="49">
        <f t="shared" si="34"/>
        <v>100000</v>
      </c>
      <c r="O26" s="49">
        <f t="shared" si="34"/>
        <v>1000000</v>
      </c>
      <c r="P26" s="49">
        <f t="shared" si="34"/>
        <v>7509500</v>
      </c>
      <c r="Q26" s="60">
        <f t="shared" si="34"/>
        <v>2008110</v>
      </c>
      <c r="R26" s="49">
        <f t="shared" si="34"/>
        <v>1568700</v>
      </c>
      <c r="S26" s="49">
        <f t="shared" si="34"/>
        <v>2073013</v>
      </c>
      <c r="T26" s="49">
        <f t="shared" si="34"/>
        <v>1494215</v>
      </c>
      <c r="U26" s="49">
        <f t="shared" si="34"/>
        <v>1494215</v>
      </c>
      <c r="V26" s="49">
        <f t="shared" si="34"/>
        <v>1494215</v>
      </c>
      <c r="W26" s="49">
        <f t="shared" si="34"/>
        <v>10132468</v>
      </c>
      <c r="X26" s="49">
        <f t="shared" si="34"/>
        <v>1100000</v>
      </c>
      <c r="Y26" s="49">
        <f t="shared" si="34"/>
        <v>12500000</v>
      </c>
      <c r="Z26" s="49">
        <f t="shared" si="34"/>
        <v>13000000</v>
      </c>
      <c r="AA26" s="49">
        <f t="shared" si="34"/>
        <v>13000000</v>
      </c>
      <c r="AB26" s="49">
        <f t="shared" si="34"/>
        <v>13000000</v>
      </c>
      <c r="AC26" s="49">
        <f t="shared" si="34"/>
        <v>13000000</v>
      </c>
      <c r="AD26" s="49">
        <f t="shared" si="34"/>
        <v>65600000</v>
      </c>
      <c r="AE26" s="49">
        <f t="shared" si="34"/>
        <v>0</v>
      </c>
      <c r="AF26" s="49">
        <f t="shared" si="34"/>
        <v>0</v>
      </c>
      <c r="AG26" s="49">
        <f t="shared" si="34"/>
        <v>0</v>
      </c>
      <c r="AH26" s="49">
        <f t="shared" si="34"/>
        <v>0</v>
      </c>
      <c r="AI26" s="49">
        <f t="shared" si="34"/>
        <v>0</v>
      </c>
      <c r="AJ26" s="49">
        <f t="shared" si="34"/>
        <v>0</v>
      </c>
      <c r="AK26" s="49">
        <f t="shared" si="34"/>
        <v>0</v>
      </c>
      <c r="AL26" s="49">
        <f t="shared" si="34"/>
        <v>0</v>
      </c>
      <c r="AM26" s="49">
        <f t="shared" si="34"/>
        <v>0</v>
      </c>
      <c r="AN26" s="49">
        <f t="shared" si="34"/>
        <v>0</v>
      </c>
      <c r="AO26" s="49">
        <f t="shared" si="34"/>
        <v>0</v>
      </c>
      <c r="AP26" s="49">
        <f t="shared" si="34"/>
        <v>0</v>
      </c>
      <c r="AQ26" s="49">
        <f t="shared" si="34"/>
        <v>0</v>
      </c>
      <c r="AR26" s="49">
        <f t="shared" si="34"/>
        <v>0</v>
      </c>
      <c r="AS26" s="86">
        <f t="shared" si="6"/>
        <v>83241968</v>
      </c>
      <c r="AT26" s="88">
        <f t="shared" si="7"/>
        <v>6509610</v>
      </c>
      <c r="AU26" s="88">
        <f t="shared" si="8"/>
        <v>15120700</v>
      </c>
      <c r="AV26" s="88">
        <f t="shared" si="9"/>
        <v>16042013</v>
      </c>
      <c r="AW26" s="88">
        <f t="shared" si="10"/>
        <v>15481215</v>
      </c>
    </row>
    <row r="27" spans="1:49" s="21" customFormat="1" ht="16.5" thickBot="1" x14ac:dyDescent="0.3">
      <c r="A27" s="5"/>
      <c r="B27" s="42" t="s">
        <v>129</v>
      </c>
      <c r="C27" s="54">
        <f t="shared" ref="C27:AR27" si="35">SUM(C26,C20,C15,C11)</f>
        <v>6105000</v>
      </c>
      <c r="D27" s="54">
        <f t="shared" si="35"/>
        <v>8255000</v>
      </c>
      <c r="E27" s="54">
        <f t="shared" si="35"/>
        <v>8705000</v>
      </c>
      <c r="F27" s="54">
        <f t="shared" si="35"/>
        <v>8305000</v>
      </c>
      <c r="G27" s="54">
        <f t="shared" si="35"/>
        <v>8305000</v>
      </c>
      <c r="H27" s="54">
        <f t="shared" si="35"/>
        <v>8305000</v>
      </c>
      <c r="I27" s="54">
        <f t="shared" si="35"/>
        <v>47980000</v>
      </c>
      <c r="J27" s="54">
        <f t="shared" si="35"/>
        <v>17852371</v>
      </c>
      <c r="K27" s="54">
        <f t="shared" si="35"/>
        <v>7902675</v>
      </c>
      <c r="L27" s="54">
        <f t="shared" si="35"/>
        <v>7839675</v>
      </c>
      <c r="M27" s="54">
        <f t="shared" si="35"/>
        <v>7897675</v>
      </c>
      <c r="N27" s="54">
        <f t="shared" si="35"/>
        <v>7196972.25</v>
      </c>
      <c r="O27" s="54">
        <f t="shared" si="35"/>
        <v>5134100</v>
      </c>
      <c r="P27" s="54">
        <f t="shared" si="35"/>
        <v>54123468.25</v>
      </c>
      <c r="Q27" s="65">
        <f t="shared" si="35"/>
        <v>27807352</v>
      </c>
      <c r="R27" s="54">
        <f t="shared" si="35"/>
        <v>25230659</v>
      </c>
      <c r="S27" s="54">
        <f t="shared" si="35"/>
        <v>30198933</v>
      </c>
      <c r="T27" s="54">
        <f t="shared" si="35"/>
        <v>24310209</v>
      </c>
      <c r="U27" s="54">
        <f t="shared" si="35"/>
        <v>24310209</v>
      </c>
      <c r="V27" s="54">
        <f t="shared" si="35"/>
        <v>24310209</v>
      </c>
      <c r="W27" s="54">
        <f t="shared" si="35"/>
        <v>156167571</v>
      </c>
      <c r="X27" s="54">
        <f t="shared" si="35"/>
        <v>1330000</v>
      </c>
      <c r="Y27" s="54">
        <f t="shared" si="35"/>
        <v>15830000</v>
      </c>
      <c r="Z27" s="54">
        <f t="shared" si="35"/>
        <v>35700000</v>
      </c>
      <c r="AA27" s="54">
        <f t="shared" si="35"/>
        <v>35700000</v>
      </c>
      <c r="AB27" s="54">
        <f t="shared" si="35"/>
        <v>32600000</v>
      </c>
      <c r="AC27" s="54">
        <f t="shared" si="35"/>
        <v>30550000</v>
      </c>
      <c r="AD27" s="54">
        <f t="shared" si="35"/>
        <v>151710000</v>
      </c>
      <c r="AE27" s="54">
        <f t="shared" si="35"/>
        <v>588620</v>
      </c>
      <c r="AF27" s="54">
        <f t="shared" si="35"/>
        <v>300000</v>
      </c>
      <c r="AG27" s="54">
        <f t="shared" si="35"/>
        <v>600000</v>
      </c>
      <c r="AH27" s="54">
        <f t="shared" si="35"/>
        <v>600000</v>
      </c>
      <c r="AI27" s="54">
        <f t="shared" si="35"/>
        <v>600000</v>
      </c>
      <c r="AJ27" s="54">
        <f t="shared" si="35"/>
        <v>600000</v>
      </c>
      <c r="AK27" s="54">
        <f t="shared" si="35"/>
        <v>3288620</v>
      </c>
      <c r="AL27" s="54">
        <f t="shared" si="35"/>
        <v>839847.15</v>
      </c>
      <c r="AM27" s="54">
        <f t="shared" si="35"/>
        <v>850000</v>
      </c>
      <c r="AN27" s="54">
        <f t="shared" si="35"/>
        <v>6550000</v>
      </c>
      <c r="AO27" s="54">
        <f t="shared" si="35"/>
        <v>6550000</v>
      </c>
      <c r="AP27" s="54">
        <f t="shared" si="35"/>
        <v>6550000</v>
      </c>
      <c r="AQ27" s="54">
        <f t="shared" si="35"/>
        <v>6550000</v>
      </c>
      <c r="AR27" s="54">
        <f t="shared" si="35"/>
        <v>27889847.149999999</v>
      </c>
      <c r="AS27" s="86">
        <f t="shared" si="6"/>
        <v>441159506.39999998</v>
      </c>
      <c r="AT27" s="89">
        <f t="shared" si="7"/>
        <v>53094723</v>
      </c>
      <c r="AU27" s="89">
        <f t="shared" si="8"/>
        <v>58368334</v>
      </c>
      <c r="AV27" s="89">
        <f t="shared" si="9"/>
        <v>89593608</v>
      </c>
      <c r="AW27" s="89">
        <f t="shared" si="10"/>
        <v>83362884</v>
      </c>
    </row>
    <row r="28" spans="1:49" ht="15.75" x14ac:dyDescent="0.25">
      <c r="A28" s="18" t="s">
        <v>47</v>
      </c>
      <c r="B28" s="3" t="s">
        <v>51</v>
      </c>
      <c r="C28" s="50">
        <v>8262131</v>
      </c>
      <c r="D28" s="50">
        <v>10049141</v>
      </c>
      <c r="E28" s="50">
        <v>8717141</v>
      </c>
      <c r="F28" s="50">
        <v>8717141</v>
      </c>
      <c r="G28" s="50">
        <f>F28*0.05+F28</f>
        <v>9152998.0500000007</v>
      </c>
      <c r="H28" s="50">
        <f>G28*0.05+G28</f>
        <v>9610647.9525000006</v>
      </c>
      <c r="I28" s="51">
        <f>SUM(C28:H28)</f>
        <v>54509200.002499998</v>
      </c>
      <c r="J28" s="50">
        <v>2000000</v>
      </c>
      <c r="K28" s="50">
        <v>2000000</v>
      </c>
      <c r="L28" s="50">
        <v>2000000</v>
      </c>
      <c r="M28" s="50">
        <v>2000000</v>
      </c>
      <c r="N28" s="50">
        <v>2000000</v>
      </c>
      <c r="O28" s="50">
        <v>2000000</v>
      </c>
      <c r="P28" s="51">
        <f>SUM(J28:O28)</f>
        <v>12000000</v>
      </c>
      <c r="Q28" s="62">
        <v>71247329</v>
      </c>
      <c r="R28" s="50">
        <v>74957357</v>
      </c>
      <c r="S28" s="50">
        <v>55723723</v>
      </c>
      <c r="T28" s="50">
        <v>54553064</v>
      </c>
      <c r="U28" s="50">
        <v>30000000</v>
      </c>
      <c r="V28" s="50">
        <f>U28*0.02+U28</f>
        <v>30600000</v>
      </c>
      <c r="W28" s="51">
        <f>SUM(Q28:V28)</f>
        <v>317081473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51">
        <f>SUM(X28:AC28)</f>
        <v>0</v>
      </c>
      <c r="AE28" s="76">
        <v>0</v>
      </c>
      <c r="AF28" s="76">
        <v>0</v>
      </c>
      <c r="AG28" s="76">
        <v>0</v>
      </c>
      <c r="AH28" s="76">
        <v>0</v>
      </c>
      <c r="AI28" s="76">
        <v>0</v>
      </c>
      <c r="AJ28" s="76">
        <v>0</v>
      </c>
      <c r="AK28" s="51">
        <f>SUM(AE28:AJ28)</f>
        <v>0</v>
      </c>
      <c r="AL28" s="52">
        <v>0</v>
      </c>
      <c r="AM28" s="52">
        <v>0</v>
      </c>
      <c r="AN28" s="52">
        <v>0</v>
      </c>
      <c r="AO28" s="52">
        <v>0</v>
      </c>
      <c r="AP28" s="52">
        <v>0</v>
      </c>
      <c r="AQ28" s="52">
        <v>0</v>
      </c>
      <c r="AR28" s="63">
        <f>SUM(AL28:AQ28)</f>
        <v>0</v>
      </c>
      <c r="AS28" s="86">
        <f t="shared" si="6"/>
        <v>383590673.0025</v>
      </c>
      <c r="AT28" s="88">
        <f t="shared" si="7"/>
        <v>81509460</v>
      </c>
      <c r="AU28" s="88">
        <f t="shared" si="8"/>
        <v>87006498</v>
      </c>
      <c r="AV28" s="88">
        <f t="shared" si="9"/>
        <v>66440864</v>
      </c>
      <c r="AW28" s="88">
        <f t="shared" si="10"/>
        <v>65270205</v>
      </c>
    </row>
    <row r="29" spans="1:49" ht="30" x14ac:dyDescent="0.25">
      <c r="A29" s="19" t="s">
        <v>48</v>
      </c>
      <c r="B29" s="1" t="s">
        <v>52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51">
        <f t="shared" ref="I29:I31" si="36">SUM(C29:H29)</f>
        <v>0</v>
      </c>
      <c r="J29" s="76">
        <v>0</v>
      </c>
      <c r="K29" s="52">
        <v>337000</v>
      </c>
      <c r="L29" s="52">
        <v>337000</v>
      </c>
      <c r="M29" s="52">
        <v>337000</v>
      </c>
      <c r="N29" s="52">
        <v>337000</v>
      </c>
      <c r="O29" s="52">
        <v>337000</v>
      </c>
      <c r="P29" s="51">
        <f t="shared" ref="P29:P31" si="37">SUM(J29:O29)</f>
        <v>1685000</v>
      </c>
      <c r="Q29" s="58">
        <v>4283483.55</v>
      </c>
      <c r="R29" s="52">
        <v>4672500</v>
      </c>
      <c r="S29" s="52">
        <v>4556900</v>
      </c>
      <c r="T29" s="52">
        <v>3897900</v>
      </c>
      <c r="U29" s="52">
        <f>T29*0.02+T29</f>
        <v>3975858</v>
      </c>
      <c r="V29" s="52">
        <f>U29*0.02+U29</f>
        <v>4055375.16</v>
      </c>
      <c r="W29" s="51">
        <f t="shared" ref="W29:W31" si="38">SUM(Q29:V29)</f>
        <v>25442016.710000001</v>
      </c>
      <c r="X29" s="76">
        <v>0</v>
      </c>
      <c r="Y29" s="52">
        <v>500000</v>
      </c>
      <c r="Z29" s="52">
        <f>Y29*0.05+Y29</f>
        <v>525000</v>
      </c>
      <c r="AA29" s="52">
        <f t="shared" ref="AA29:AC29" si="39">Z29*0.05+Z29</f>
        <v>551250</v>
      </c>
      <c r="AB29" s="52">
        <f t="shared" si="39"/>
        <v>578812.5</v>
      </c>
      <c r="AC29" s="52">
        <f t="shared" si="39"/>
        <v>607753.125</v>
      </c>
      <c r="AD29" s="51">
        <f t="shared" ref="AD29:AD31" si="40">SUM(X29:AC29)</f>
        <v>2762815.625</v>
      </c>
      <c r="AE29" s="76">
        <v>0</v>
      </c>
      <c r="AF29" s="76">
        <v>0</v>
      </c>
      <c r="AG29" s="76">
        <v>0</v>
      </c>
      <c r="AH29" s="76">
        <v>0</v>
      </c>
      <c r="AI29" s="76">
        <v>0</v>
      </c>
      <c r="AJ29" s="76">
        <v>0</v>
      </c>
      <c r="AK29" s="51">
        <f t="shared" ref="AK29:AK31" si="41">SUM(AE29:AJ29)</f>
        <v>0</v>
      </c>
      <c r="AL29" s="52">
        <v>0</v>
      </c>
      <c r="AM29" s="52">
        <v>0</v>
      </c>
      <c r="AN29" s="52">
        <v>0</v>
      </c>
      <c r="AO29" s="52">
        <v>0</v>
      </c>
      <c r="AP29" s="52">
        <v>0</v>
      </c>
      <c r="AQ29" s="52">
        <v>0</v>
      </c>
      <c r="AR29" s="63">
        <f t="shared" ref="AR29:AR31" si="42">SUM(AL29:AQ29)</f>
        <v>0</v>
      </c>
      <c r="AS29" s="86">
        <f t="shared" si="6"/>
        <v>29889832.335000001</v>
      </c>
      <c r="AT29" s="88">
        <f t="shared" si="7"/>
        <v>4283483.55</v>
      </c>
      <c r="AU29" s="88">
        <f t="shared" si="8"/>
        <v>5509500</v>
      </c>
      <c r="AV29" s="88">
        <f t="shared" si="9"/>
        <v>5418900</v>
      </c>
      <c r="AW29" s="88">
        <f t="shared" si="10"/>
        <v>4786150</v>
      </c>
    </row>
    <row r="30" spans="1:49" ht="15.75" x14ac:dyDescent="0.25">
      <c r="A30" s="19" t="s">
        <v>49</v>
      </c>
      <c r="B30" s="1" t="s">
        <v>53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51">
        <f t="shared" si="36"/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51">
        <f t="shared" si="37"/>
        <v>0</v>
      </c>
      <c r="Q30" s="58">
        <v>1741050</v>
      </c>
      <c r="R30" s="52">
        <v>1306962</v>
      </c>
      <c r="S30" s="52">
        <v>1301496</v>
      </c>
      <c r="T30" s="52">
        <v>1309080</v>
      </c>
      <c r="U30" s="52">
        <f t="shared" ref="U30:V31" si="43">T30*0.02+T30</f>
        <v>1335261.6000000001</v>
      </c>
      <c r="V30" s="52">
        <f t="shared" si="43"/>
        <v>1361966.8320000002</v>
      </c>
      <c r="W30" s="51">
        <f t="shared" si="38"/>
        <v>8355816.432</v>
      </c>
      <c r="X30" s="76">
        <v>0</v>
      </c>
      <c r="Y30" s="52">
        <v>100000</v>
      </c>
      <c r="Z30" s="52">
        <f>Y30*0.05+Y30</f>
        <v>105000</v>
      </c>
      <c r="AA30" s="52">
        <f t="shared" ref="AA30:AC30" si="44">Z30*0.05+Z30</f>
        <v>110250</v>
      </c>
      <c r="AB30" s="52">
        <f t="shared" si="44"/>
        <v>115762.5</v>
      </c>
      <c r="AC30" s="52">
        <f t="shared" si="44"/>
        <v>121550.625</v>
      </c>
      <c r="AD30" s="51">
        <f t="shared" si="40"/>
        <v>552563.125</v>
      </c>
      <c r="AE30" s="76">
        <v>0</v>
      </c>
      <c r="AF30" s="76">
        <v>0</v>
      </c>
      <c r="AG30" s="76">
        <v>0</v>
      </c>
      <c r="AH30" s="76">
        <v>0</v>
      </c>
      <c r="AI30" s="76">
        <v>0</v>
      </c>
      <c r="AJ30" s="76">
        <v>0</v>
      </c>
      <c r="AK30" s="51">
        <f t="shared" si="41"/>
        <v>0</v>
      </c>
      <c r="AL30" s="52">
        <v>0</v>
      </c>
      <c r="AM30" s="52">
        <v>0</v>
      </c>
      <c r="AN30" s="52">
        <v>0</v>
      </c>
      <c r="AO30" s="52">
        <v>0</v>
      </c>
      <c r="AP30" s="52">
        <v>0</v>
      </c>
      <c r="AQ30" s="52">
        <v>0</v>
      </c>
      <c r="AR30" s="63">
        <f t="shared" si="42"/>
        <v>0</v>
      </c>
      <c r="AS30" s="86">
        <f t="shared" si="6"/>
        <v>8908379.557</v>
      </c>
      <c r="AT30" s="88">
        <f t="shared" si="7"/>
        <v>1741050</v>
      </c>
      <c r="AU30" s="88">
        <f t="shared" si="8"/>
        <v>1406962</v>
      </c>
      <c r="AV30" s="88">
        <f t="shared" si="9"/>
        <v>1406496</v>
      </c>
      <c r="AW30" s="88">
        <f t="shared" si="10"/>
        <v>1419330</v>
      </c>
    </row>
    <row r="31" spans="1:49" ht="30.75" thickBot="1" x14ac:dyDescent="0.3">
      <c r="A31" s="20" t="s">
        <v>50</v>
      </c>
      <c r="B31" s="2" t="s">
        <v>54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51">
        <f t="shared" si="36"/>
        <v>0</v>
      </c>
      <c r="J31" s="53">
        <v>50000</v>
      </c>
      <c r="K31" s="53">
        <v>545000</v>
      </c>
      <c r="L31" s="53">
        <v>300000</v>
      </c>
      <c r="M31" s="53">
        <v>300000</v>
      </c>
      <c r="N31" s="53">
        <v>300000</v>
      </c>
      <c r="O31" s="53">
        <v>300000</v>
      </c>
      <c r="P31" s="51">
        <f t="shared" si="37"/>
        <v>1795000</v>
      </c>
      <c r="Q31" s="59">
        <v>973700</v>
      </c>
      <c r="R31" s="53">
        <v>3157950</v>
      </c>
      <c r="S31" s="53">
        <v>2953950</v>
      </c>
      <c r="T31" s="53">
        <v>2957950</v>
      </c>
      <c r="U31" s="52">
        <f t="shared" si="43"/>
        <v>3017109</v>
      </c>
      <c r="V31" s="52">
        <f t="shared" si="43"/>
        <v>3077451.18</v>
      </c>
      <c r="W31" s="51">
        <f t="shared" si="38"/>
        <v>16138110.18</v>
      </c>
      <c r="X31" s="76">
        <v>0</v>
      </c>
      <c r="Y31" s="53">
        <v>100000</v>
      </c>
      <c r="Z31" s="53">
        <v>100000</v>
      </c>
      <c r="AA31" s="53">
        <v>100000</v>
      </c>
      <c r="AB31" s="53">
        <v>100000</v>
      </c>
      <c r="AC31" s="53">
        <v>100000</v>
      </c>
      <c r="AD31" s="51">
        <f t="shared" si="40"/>
        <v>500000</v>
      </c>
      <c r="AE31" s="76">
        <v>0</v>
      </c>
      <c r="AF31" s="76">
        <v>0</v>
      </c>
      <c r="AG31" s="76">
        <v>0</v>
      </c>
      <c r="AH31" s="76">
        <v>0</v>
      </c>
      <c r="AI31" s="76">
        <v>0</v>
      </c>
      <c r="AJ31" s="76">
        <v>0</v>
      </c>
      <c r="AK31" s="51">
        <f t="shared" si="41"/>
        <v>0</v>
      </c>
      <c r="AL31" s="52">
        <v>0</v>
      </c>
      <c r="AM31" s="52">
        <v>0</v>
      </c>
      <c r="AN31" s="52">
        <v>0</v>
      </c>
      <c r="AO31" s="52">
        <v>0</v>
      </c>
      <c r="AP31" s="52">
        <v>0</v>
      </c>
      <c r="AQ31" s="52">
        <v>0</v>
      </c>
      <c r="AR31" s="63">
        <f t="shared" si="42"/>
        <v>0</v>
      </c>
      <c r="AS31" s="86">
        <f t="shared" si="6"/>
        <v>18433110.18</v>
      </c>
      <c r="AT31" s="88">
        <f t="shared" si="7"/>
        <v>1023700</v>
      </c>
      <c r="AU31" s="88">
        <f t="shared" si="8"/>
        <v>3802950</v>
      </c>
      <c r="AV31" s="88">
        <f t="shared" si="9"/>
        <v>3353950</v>
      </c>
      <c r="AW31" s="88">
        <f t="shared" si="10"/>
        <v>3357950</v>
      </c>
    </row>
    <row r="32" spans="1:49" s="38" customFormat="1" ht="30.75" thickBot="1" x14ac:dyDescent="0.3">
      <c r="A32" s="4"/>
      <c r="B32" s="6" t="s">
        <v>130</v>
      </c>
      <c r="C32" s="49">
        <f>SUM(C28:C31)</f>
        <v>8262131</v>
      </c>
      <c r="D32" s="49">
        <f t="shared" ref="D32:AR32" si="45">SUM(D28:D31)</f>
        <v>10049141</v>
      </c>
      <c r="E32" s="49">
        <f t="shared" si="45"/>
        <v>8717141</v>
      </c>
      <c r="F32" s="49">
        <f t="shared" si="45"/>
        <v>8717141</v>
      </c>
      <c r="G32" s="49">
        <f t="shared" si="45"/>
        <v>9152998.0500000007</v>
      </c>
      <c r="H32" s="49">
        <f t="shared" si="45"/>
        <v>9610647.9525000006</v>
      </c>
      <c r="I32" s="49">
        <f t="shared" si="45"/>
        <v>54509200.002499998</v>
      </c>
      <c r="J32" s="49">
        <f t="shared" si="45"/>
        <v>2050000</v>
      </c>
      <c r="K32" s="49">
        <f t="shared" si="45"/>
        <v>2882000</v>
      </c>
      <c r="L32" s="49">
        <f t="shared" si="45"/>
        <v>2637000</v>
      </c>
      <c r="M32" s="49">
        <f t="shared" si="45"/>
        <v>2637000</v>
      </c>
      <c r="N32" s="49">
        <f t="shared" si="45"/>
        <v>2637000</v>
      </c>
      <c r="O32" s="49">
        <f t="shared" si="45"/>
        <v>2637000</v>
      </c>
      <c r="P32" s="49">
        <f t="shared" si="45"/>
        <v>15480000</v>
      </c>
      <c r="Q32" s="60">
        <f t="shared" si="45"/>
        <v>78245562.549999997</v>
      </c>
      <c r="R32" s="49">
        <f t="shared" si="45"/>
        <v>84094769</v>
      </c>
      <c r="S32" s="49">
        <f t="shared" si="45"/>
        <v>64536069</v>
      </c>
      <c r="T32" s="49">
        <f t="shared" si="45"/>
        <v>62717994</v>
      </c>
      <c r="U32" s="49">
        <f t="shared" si="45"/>
        <v>38328228.600000001</v>
      </c>
      <c r="V32" s="49">
        <f t="shared" si="45"/>
        <v>39094793.171999998</v>
      </c>
      <c r="W32" s="49">
        <f t="shared" si="45"/>
        <v>367017416.32199997</v>
      </c>
      <c r="X32" s="49">
        <f t="shared" si="45"/>
        <v>0</v>
      </c>
      <c r="Y32" s="49">
        <f t="shared" si="45"/>
        <v>700000</v>
      </c>
      <c r="Z32" s="49">
        <f t="shared" si="45"/>
        <v>730000</v>
      </c>
      <c r="AA32" s="49">
        <f t="shared" si="45"/>
        <v>761500</v>
      </c>
      <c r="AB32" s="49">
        <f t="shared" si="45"/>
        <v>794575</v>
      </c>
      <c r="AC32" s="49">
        <f t="shared" si="45"/>
        <v>829303.75</v>
      </c>
      <c r="AD32" s="49">
        <f t="shared" si="45"/>
        <v>3815378.75</v>
      </c>
      <c r="AE32" s="49">
        <f t="shared" si="45"/>
        <v>0</v>
      </c>
      <c r="AF32" s="49">
        <f t="shared" si="45"/>
        <v>0</v>
      </c>
      <c r="AG32" s="49">
        <f t="shared" si="45"/>
        <v>0</v>
      </c>
      <c r="AH32" s="49">
        <f t="shared" si="45"/>
        <v>0</v>
      </c>
      <c r="AI32" s="49">
        <f t="shared" si="45"/>
        <v>0</v>
      </c>
      <c r="AJ32" s="49">
        <f t="shared" si="45"/>
        <v>0</v>
      </c>
      <c r="AK32" s="49">
        <f t="shared" si="45"/>
        <v>0</v>
      </c>
      <c r="AL32" s="49">
        <f t="shared" si="45"/>
        <v>0</v>
      </c>
      <c r="AM32" s="49">
        <f t="shared" si="45"/>
        <v>0</v>
      </c>
      <c r="AN32" s="49">
        <f t="shared" si="45"/>
        <v>0</v>
      </c>
      <c r="AO32" s="49">
        <f t="shared" si="45"/>
        <v>0</v>
      </c>
      <c r="AP32" s="49">
        <f t="shared" si="45"/>
        <v>0</v>
      </c>
      <c r="AQ32" s="49">
        <f t="shared" si="45"/>
        <v>0</v>
      </c>
      <c r="AR32" s="49">
        <f t="shared" si="45"/>
        <v>0</v>
      </c>
      <c r="AS32" s="86">
        <f t="shared" si="6"/>
        <v>440821995.07449996</v>
      </c>
      <c r="AT32" s="88">
        <f t="shared" si="7"/>
        <v>88557693.549999997</v>
      </c>
      <c r="AU32" s="88">
        <f t="shared" si="8"/>
        <v>97725910</v>
      </c>
      <c r="AV32" s="88">
        <f t="shared" si="9"/>
        <v>76620210</v>
      </c>
      <c r="AW32" s="88">
        <f t="shared" si="10"/>
        <v>74833635</v>
      </c>
    </row>
    <row r="33" spans="1:49" ht="30" x14ac:dyDescent="0.25">
      <c r="A33" s="15" t="s">
        <v>55</v>
      </c>
      <c r="B33" s="3" t="s">
        <v>59</v>
      </c>
      <c r="C33" s="84">
        <v>10756318</v>
      </c>
      <c r="D33" s="80">
        <v>10358804</v>
      </c>
      <c r="E33" s="80">
        <v>10358804</v>
      </c>
      <c r="F33" s="80">
        <v>10358804</v>
      </c>
      <c r="G33" s="80">
        <v>10358804</v>
      </c>
      <c r="H33" s="80">
        <v>10358804</v>
      </c>
      <c r="I33" s="51">
        <f>SUM(C33:H33)</f>
        <v>62550338</v>
      </c>
      <c r="J33" s="72">
        <v>3085177</v>
      </c>
      <c r="K33" s="72">
        <v>3070000</v>
      </c>
      <c r="L33" s="72">
        <v>3070000</v>
      </c>
      <c r="M33" s="72">
        <v>3070000</v>
      </c>
      <c r="N33" s="72">
        <v>3070000</v>
      </c>
      <c r="O33" s="72">
        <v>3070000</v>
      </c>
      <c r="P33" s="51">
        <f>SUM(J33:O33)</f>
        <v>18435177</v>
      </c>
      <c r="Q33" s="62">
        <v>1120700</v>
      </c>
      <c r="R33" s="50">
        <v>466500</v>
      </c>
      <c r="S33" s="50">
        <v>405500</v>
      </c>
      <c r="T33" s="50">
        <v>425500</v>
      </c>
      <c r="U33" s="50">
        <v>425500</v>
      </c>
      <c r="V33" s="50">
        <v>425500</v>
      </c>
      <c r="W33" s="51">
        <f>SUM(Q33:V33)</f>
        <v>3269200</v>
      </c>
      <c r="X33" s="76">
        <v>0</v>
      </c>
      <c r="Y33" s="50">
        <v>2000000</v>
      </c>
      <c r="Z33" s="50">
        <v>5000000</v>
      </c>
      <c r="AA33" s="50">
        <v>2000000</v>
      </c>
      <c r="AB33" s="50">
        <v>1000000</v>
      </c>
      <c r="AC33" s="50">
        <v>500000</v>
      </c>
      <c r="AD33" s="51">
        <f>SUM(X33:AC33)</f>
        <v>10500000</v>
      </c>
      <c r="AE33" s="76">
        <v>0</v>
      </c>
      <c r="AF33" s="76">
        <v>0</v>
      </c>
      <c r="AG33" s="76">
        <v>0</v>
      </c>
      <c r="AH33" s="76">
        <v>0</v>
      </c>
      <c r="AI33" s="76">
        <v>0</v>
      </c>
      <c r="AJ33" s="76">
        <v>0</v>
      </c>
      <c r="AK33" s="51">
        <f>SUM(AE33:AJ33)</f>
        <v>0</v>
      </c>
      <c r="AL33" s="52">
        <v>0</v>
      </c>
      <c r="AM33" s="52">
        <v>0</v>
      </c>
      <c r="AN33" s="52">
        <v>0</v>
      </c>
      <c r="AO33" s="52">
        <v>0</v>
      </c>
      <c r="AP33" s="52">
        <v>0</v>
      </c>
      <c r="AQ33" s="52">
        <v>0</v>
      </c>
      <c r="AR33" s="63">
        <f>SUM(AL33:AQ33)</f>
        <v>0</v>
      </c>
      <c r="AS33" s="86">
        <f t="shared" si="6"/>
        <v>94754715</v>
      </c>
      <c r="AT33" s="88">
        <f t="shared" si="7"/>
        <v>14962195</v>
      </c>
      <c r="AU33" s="88">
        <f t="shared" si="8"/>
        <v>15895304</v>
      </c>
      <c r="AV33" s="88">
        <f t="shared" si="9"/>
        <v>18834304</v>
      </c>
      <c r="AW33" s="88">
        <f t="shared" si="10"/>
        <v>15854304</v>
      </c>
    </row>
    <row r="34" spans="1:49" ht="15.75" x14ac:dyDescent="0.25">
      <c r="A34" s="16" t="s">
        <v>56</v>
      </c>
      <c r="B34" s="1" t="s">
        <v>60</v>
      </c>
      <c r="C34" s="72">
        <v>4225169</v>
      </c>
      <c r="D34" s="72">
        <v>2987500</v>
      </c>
      <c r="E34" s="72">
        <v>2987500</v>
      </c>
      <c r="F34" s="72">
        <v>2987500</v>
      </c>
      <c r="G34" s="72">
        <v>2987500</v>
      </c>
      <c r="H34" s="72">
        <v>2987500</v>
      </c>
      <c r="I34" s="51">
        <f t="shared" ref="I34:I36" si="46">SUM(C34:H34)</f>
        <v>19162669</v>
      </c>
      <c r="J34" s="72">
        <v>1568600</v>
      </c>
      <c r="K34" s="72">
        <v>990000</v>
      </c>
      <c r="L34" s="72">
        <v>990000</v>
      </c>
      <c r="M34" s="72">
        <v>990000</v>
      </c>
      <c r="N34" s="72">
        <v>990000</v>
      </c>
      <c r="O34" s="72">
        <v>990000</v>
      </c>
      <c r="P34" s="51">
        <f t="shared" ref="P34:P36" si="47">SUM(J34:O34)</f>
        <v>6518600</v>
      </c>
      <c r="Q34" s="58">
        <v>65000</v>
      </c>
      <c r="R34" s="52">
        <v>65000</v>
      </c>
      <c r="S34" s="52">
        <v>65000</v>
      </c>
      <c r="T34" s="52">
        <v>65000</v>
      </c>
      <c r="U34" s="52">
        <v>65000</v>
      </c>
      <c r="V34" s="52">
        <v>65000</v>
      </c>
      <c r="W34" s="51">
        <f t="shared" ref="W34:W36" si="48">SUM(Q34:V34)</f>
        <v>390000</v>
      </c>
      <c r="X34" s="76">
        <v>0</v>
      </c>
      <c r="Y34" s="52">
        <v>500000</v>
      </c>
      <c r="Z34" s="52">
        <f>Y34*0.05+Y34</f>
        <v>525000</v>
      </c>
      <c r="AA34" s="52">
        <f t="shared" ref="AA34:AC35" si="49">Z34*0.05+Z34</f>
        <v>551250</v>
      </c>
      <c r="AB34" s="52">
        <f t="shared" si="49"/>
        <v>578812.5</v>
      </c>
      <c r="AC34" s="52">
        <f t="shared" si="49"/>
        <v>607753.125</v>
      </c>
      <c r="AD34" s="51">
        <f t="shared" ref="AD34:AD36" si="50">SUM(X34:AC34)</f>
        <v>2762815.625</v>
      </c>
      <c r="AE34" s="76">
        <v>0</v>
      </c>
      <c r="AF34" s="76">
        <v>0</v>
      </c>
      <c r="AG34" s="76">
        <v>0</v>
      </c>
      <c r="AH34" s="76">
        <v>0</v>
      </c>
      <c r="AI34" s="76">
        <v>0</v>
      </c>
      <c r="AJ34" s="76">
        <v>0</v>
      </c>
      <c r="AK34" s="51">
        <f t="shared" ref="AK34:AK36" si="51">SUM(AE34:AJ34)</f>
        <v>0</v>
      </c>
      <c r="AL34" s="52">
        <v>0</v>
      </c>
      <c r="AM34" s="52">
        <v>0</v>
      </c>
      <c r="AN34" s="52">
        <v>0</v>
      </c>
      <c r="AO34" s="52">
        <v>0</v>
      </c>
      <c r="AP34" s="52">
        <v>0</v>
      </c>
      <c r="AQ34" s="52">
        <v>0</v>
      </c>
      <c r="AR34" s="63">
        <f t="shared" ref="AR34:AR36" si="52">SUM(AL34:AQ34)</f>
        <v>0</v>
      </c>
      <c r="AS34" s="86">
        <f t="shared" si="6"/>
        <v>28834084.625</v>
      </c>
      <c r="AT34" s="88">
        <f t="shared" si="7"/>
        <v>5858769</v>
      </c>
      <c r="AU34" s="88">
        <f t="shared" si="8"/>
        <v>4542500</v>
      </c>
      <c r="AV34" s="88">
        <f t="shared" si="9"/>
        <v>4567500</v>
      </c>
      <c r="AW34" s="88">
        <f t="shared" si="10"/>
        <v>4593750</v>
      </c>
    </row>
    <row r="35" spans="1:49" ht="30" x14ac:dyDescent="0.25">
      <c r="A35" s="16" t="s">
        <v>57</v>
      </c>
      <c r="B35" s="74" t="s">
        <v>142</v>
      </c>
      <c r="C35" s="72">
        <v>61500</v>
      </c>
      <c r="D35" s="72">
        <v>79000</v>
      </c>
      <c r="E35" s="72">
        <v>79000</v>
      </c>
      <c r="F35" s="72">
        <v>79000</v>
      </c>
      <c r="G35" s="72">
        <v>79000</v>
      </c>
      <c r="H35" s="72">
        <v>79000</v>
      </c>
      <c r="I35" s="51">
        <f t="shared" si="46"/>
        <v>456500</v>
      </c>
      <c r="J35" s="79">
        <v>75000</v>
      </c>
      <c r="K35" s="79">
        <v>80000</v>
      </c>
      <c r="L35" s="79">
        <v>80000</v>
      </c>
      <c r="M35" s="79">
        <v>80000</v>
      </c>
      <c r="N35" s="79">
        <v>80000</v>
      </c>
      <c r="O35" s="79">
        <v>80000</v>
      </c>
      <c r="P35" s="51">
        <f t="shared" si="47"/>
        <v>475000</v>
      </c>
      <c r="Q35" s="58">
        <v>53000</v>
      </c>
      <c r="R35" s="52">
        <v>197000</v>
      </c>
      <c r="S35" s="52">
        <v>2047000</v>
      </c>
      <c r="T35" s="52">
        <v>1547000</v>
      </c>
      <c r="U35" s="52">
        <v>1547000</v>
      </c>
      <c r="V35" s="52">
        <v>1547000</v>
      </c>
      <c r="W35" s="51">
        <f t="shared" si="48"/>
        <v>6938000</v>
      </c>
      <c r="X35" s="76">
        <v>0</v>
      </c>
      <c r="Y35" s="52">
        <v>500000</v>
      </c>
      <c r="Z35" s="52">
        <f>Y35*0.05+Y35</f>
        <v>525000</v>
      </c>
      <c r="AA35" s="52">
        <f t="shared" si="49"/>
        <v>551250</v>
      </c>
      <c r="AB35" s="52">
        <f t="shared" si="49"/>
        <v>578812.5</v>
      </c>
      <c r="AC35" s="52">
        <f t="shared" si="49"/>
        <v>607753.125</v>
      </c>
      <c r="AD35" s="51">
        <f t="shared" si="50"/>
        <v>2762815.625</v>
      </c>
      <c r="AE35" s="76">
        <v>0</v>
      </c>
      <c r="AF35" s="76">
        <v>0</v>
      </c>
      <c r="AG35" s="76">
        <v>0</v>
      </c>
      <c r="AH35" s="76">
        <v>0</v>
      </c>
      <c r="AI35" s="76">
        <v>0</v>
      </c>
      <c r="AJ35" s="76">
        <v>0</v>
      </c>
      <c r="AK35" s="51">
        <f t="shared" si="51"/>
        <v>0</v>
      </c>
      <c r="AL35" s="52">
        <v>0</v>
      </c>
      <c r="AM35" s="52">
        <v>0</v>
      </c>
      <c r="AN35" s="52">
        <v>0</v>
      </c>
      <c r="AO35" s="52">
        <v>0</v>
      </c>
      <c r="AP35" s="52">
        <v>0</v>
      </c>
      <c r="AQ35" s="52">
        <v>0</v>
      </c>
      <c r="AR35" s="63">
        <f t="shared" si="52"/>
        <v>0</v>
      </c>
      <c r="AS35" s="86">
        <f t="shared" si="6"/>
        <v>10632315.625</v>
      </c>
      <c r="AT35" s="88">
        <f t="shared" si="7"/>
        <v>189500</v>
      </c>
      <c r="AU35" s="88">
        <f t="shared" si="8"/>
        <v>856000</v>
      </c>
      <c r="AV35" s="88">
        <f t="shared" si="9"/>
        <v>2731000</v>
      </c>
      <c r="AW35" s="88">
        <f t="shared" si="10"/>
        <v>2257250</v>
      </c>
    </row>
    <row r="36" spans="1:49" ht="30" x14ac:dyDescent="0.25">
      <c r="A36" s="17" t="s">
        <v>58</v>
      </c>
      <c r="B36" s="2" t="s">
        <v>123</v>
      </c>
      <c r="C36" s="85">
        <v>0</v>
      </c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51">
        <f t="shared" si="46"/>
        <v>0</v>
      </c>
      <c r="J36" s="85">
        <v>11000</v>
      </c>
      <c r="K36" s="85">
        <v>125000</v>
      </c>
      <c r="L36" s="85">
        <v>125000</v>
      </c>
      <c r="M36" s="85">
        <v>125000</v>
      </c>
      <c r="N36" s="85">
        <v>125000</v>
      </c>
      <c r="O36" s="85">
        <v>125000</v>
      </c>
      <c r="P36" s="51">
        <f t="shared" si="47"/>
        <v>636000</v>
      </c>
      <c r="Q36" s="59">
        <v>22000</v>
      </c>
      <c r="R36" s="53">
        <v>22000</v>
      </c>
      <c r="S36" s="53">
        <v>22000</v>
      </c>
      <c r="T36" s="53">
        <v>22000</v>
      </c>
      <c r="U36" s="53">
        <v>22000</v>
      </c>
      <c r="V36" s="53">
        <v>22000</v>
      </c>
      <c r="W36" s="51">
        <f t="shared" si="48"/>
        <v>132000</v>
      </c>
      <c r="X36" s="76">
        <v>0</v>
      </c>
      <c r="Y36" s="52">
        <v>500000</v>
      </c>
      <c r="Z36" s="52">
        <f>Y36*0.03+Y36</f>
        <v>515000</v>
      </c>
      <c r="AA36" s="52">
        <f t="shared" ref="AA36:AC37" si="53">Z36*0.03+Z36</f>
        <v>530450</v>
      </c>
      <c r="AB36" s="52">
        <f t="shared" si="53"/>
        <v>546363.5</v>
      </c>
      <c r="AC36" s="52">
        <f t="shared" si="53"/>
        <v>562754.40500000003</v>
      </c>
      <c r="AD36" s="51">
        <f t="shared" si="50"/>
        <v>2654567.9050000003</v>
      </c>
      <c r="AE36" s="76">
        <v>0</v>
      </c>
      <c r="AF36" s="76">
        <v>0</v>
      </c>
      <c r="AG36" s="76">
        <v>0</v>
      </c>
      <c r="AH36" s="76">
        <v>0</v>
      </c>
      <c r="AI36" s="76">
        <v>0</v>
      </c>
      <c r="AJ36" s="76">
        <v>0</v>
      </c>
      <c r="AK36" s="51">
        <f t="shared" si="51"/>
        <v>0</v>
      </c>
      <c r="AL36" s="52">
        <v>0</v>
      </c>
      <c r="AM36" s="52">
        <v>0</v>
      </c>
      <c r="AN36" s="52">
        <v>0</v>
      </c>
      <c r="AO36" s="52">
        <v>0</v>
      </c>
      <c r="AP36" s="52">
        <v>0</v>
      </c>
      <c r="AQ36" s="52">
        <v>0</v>
      </c>
      <c r="AR36" s="63">
        <f t="shared" si="52"/>
        <v>0</v>
      </c>
      <c r="AS36" s="86">
        <f t="shared" si="6"/>
        <v>3422567.9050000003</v>
      </c>
      <c r="AT36" s="88">
        <f t="shared" si="7"/>
        <v>33000</v>
      </c>
      <c r="AU36" s="88">
        <f t="shared" si="8"/>
        <v>647000</v>
      </c>
      <c r="AV36" s="88">
        <f t="shared" si="9"/>
        <v>662000</v>
      </c>
      <c r="AW36" s="88">
        <f t="shared" si="10"/>
        <v>677450</v>
      </c>
    </row>
    <row r="37" spans="1:49" ht="16.5" thickBot="1" x14ac:dyDescent="0.3">
      <c r="A37" s="17" t="s">
        <v>121</v>
      </c>
      <c r="B37" s="2" t="s">
        <v>122</v>
      </c>
      <c r="C37" s="85">
        <v>1000350</v>
      </c>
      <c r="D37" s="85">
        <v>1000350</v>
      </c>
      <c r="E37" s="85">
        <v>1000350</v>
      </c>
      <c r="F37" s="85">
        <v>1000350</v>
      </c>
      <c r="G37" s="85">
        <v>1000350</v>
      </c>
      <c r="H37" s="85">
        <v>1000350</v>
      </c>
      <c r="I37" s="51">
        <f t="shared" ref="I37" si="54">SUM(C37:H37)</f>
        <v>6002100</v>
      </c>
      <c r="J37" s="85">
        <v>2296650</v>
      </c>
      <c r="K37" s="85">
        <v>1706350</v>
      </c>
      <c r="L37" s="85">
        <v>1706350</v>
      </c>
      <c r="M37" s="85">
        <v>1706350</v>
      </c>
      <c r="N37" s="85">
        <v>1706350</v>
      </c>
      <c r="O37" s="85">
        <v>1706350</v>
      </c>
      <c r="P37" s="51">
        <f t="shared" ref="P37" si="55">SUM(J37:O37)</f>
        <v>10828400</v>
      </c>
      <c r="Q37" s="59">
        <v>9661600</v>
      </c>
      <c r="R37" s="53">
        <v>10193900</v>
      </c>
      <c r="S37" s="53">
        <v>9934287</v>
      </c>
      <c r="T37" s="53">
        <v>9815362</v>
      </c>
      <c r="U37" s="53">
        <v>9815362</v>
      </c>
      <c r="V37" s="53">
        <v>9815362</v>
      </c>
      <c r="W37" s="51">
        <f t="shared" ref="W37" si="56">SUM(Q37:V37)</f>
        <v>59235873</v>
      </c>
      <c r="X37" s="76">
        <v>0</v>
      </c>
      <c r="Y37" s="52">
        <v>500000</v>
      </c>
      <c r="Z37" s="52">
        <f>Y37*0.02+Y37</f>
        <v>510000</v>
      </c>
      <c r="AA37" s="52">
        <f t="shared" si="53"/>
        <v>525300</v>
      </c>
      <c r="AB37" s="52">
        <f t="shared" si="53"/>
        <v>541059</v>
      </c>
      <c r="AC37" s="52">
        <f t="shared" si="53"/>
        <v>557290.77</v>
      </c>
      <c r="AD37" s="51">
        <f t="shared" ref="AD37" si="57">SUM(X37:AC37)</f>
        <v>2633649.77</v>
      </c>
      <c r="AE37" s="76">
        <v>0</v>
      </c>
      <c r="AF37" s="76">
        <v>0</v>
      </c>
      <c r="AG37" s="76">
        <v>0</v>
      </c>
      <c r="AH37" s="76">
        <v>0</v>
      </c>
      <c r="AI37" s="76">
        <v>0</v>
      </c>
      <c r="AJ37" s="76">
        <v>0</v>
      </c>
      <c r="AK37" s="51">
        <f t="shared" ref="AK37" si="58">SUM(AE37:AJ37)</f>
        <v>0</v>
      </c>
      <c r="AL37" s="52">
        <v>0</v>
      </c>
      <c r="AM37" s="52">
        <v>0</v>
      </c>
      <c r="AN37" s="52">
        <v>0</v>
      </c>
      <c r="AO37" s="52">
        <v>0</v>
      </c>
      <c r="AP37" s="52">
        <v>0</v>
      </c>
      <c r="AQ37" s="52">
        <v>0</v>
      </c>
      <c r="AR37" s="63">
        <f t="shared" ref="AR37" si="59">SUM(AL37:AQ37)</f>
        <v>0</v>
      </c>
      <c r="AS37" s="86">
        <f t="shared" si="6"/>
        <v>78700022.770000011</v>
      </c>
      <c r="AT37" s="88">
        <f t="shared" si="7"/>
        <v>12958600</v>
      </c>
      <c r="AU37" s="88">
        <f t="shared" si="8"/>
        <v>13400600</v>
      </c>
      <c r="AV37" s="88">
        <f t="shared" si="9"/>
        <v>13150987</v>
      </c>
      <c r="AW37" s="88">
        <f t="shared" si="10"/>
        <v>13047362</v>
      </c>
    </row>
    <row r="38" spans="1:49" s="38" customFormat="1" ht="30.75" thickBot="1" x14ac:dyDescent="0.3">
      <c r="A38" s="4"/>
      <c r="B38" s="6" t="s">
        <v>131</v>
      </c>
      <c r="C38" s="49">
        <f t="shared" ref="C38:J38" si="60">SUM(C33:C37)</f>
        <v>16043337</v>
      </c>
      <c r="D38" s="49">
        <f t="shared" si="60"/>
        <v>14425654</v>
      </c>
      <c r="E38" s="49">
        <f t="shared" si="60"/>
        <v>14425654</v>
      </c>
      <c r="F38" s="49">
        <f t="shared" si="60"/>
        <v>14425654</v>
      </c>
      <c r="G38" s="49">
        <f t="shared" si="60"/>
        <v>14425654</v>
      </c>
      <c r="H38" s="49">
        <f t="shared" si="60"/>
        <v>14425654</v>
      </c>
      <c r="I38" s="49">
        <f t="shared" si="60"/>
        <v>88171607</v>
      </c>
      <c r="J38" s="49">
        <f t="shared" si="60"/>
        <v>7036427</v>
      </c>
      <c r="K38" s="49">
        <f t="shared" ref="K38:O38" si="61">SUM(K33:K37)</f>
        <v>5971350</v>
      </c>
      <c r="L38" s="49">
        <f t="shared" si="61"/>
        <v>5971350</v>
      </c>
      <c r="M38" s="49">
        <f t="shared" si="61"/>
        <v>5971350</v>
      </c>
      <c r="N38" s="49">
        <f t="shared" si="61"/>
        <v>5971350</v>
      </c>
      <c r="O38" s="49">
        <f t="shared" si="61"/>
        <v>5971350</v>
      </c>
      <c r="P38" s="49">
        <f t="shared" ref="P38" si="62">SUM(P33:P37)</f>
        <v>36893177</v>
      </c>
      <c r="Q38" s="60">
        <f t="shared" ref="Q38" si="63">SUM(Q33:Q37)</f>
        <v>10922300</v>
      </c>
      <c r="R38" s="49">
        <f t="shared" ref="R38" si="64">SUM(R33:R37)</f>
        <v>10944400</v>
      </c>
      <c r="S38" s="49">
        <f t="shared" ref="S38" si="65">SUM(S33:S37)</f>
        <v>12473787</v>
      </c>
      <c r="T38" s="49">
        <f t="shared" ref="T38" si="66">SUM(T33:T37)</f>
        <v>11874862</v>
      </c>
      <c r="U38" s="49">
        <f t="shared" ref="U38" si="67">SUM(U33:U37)</f>
        <v>11874862</v>
      </c>
      <c r="V38" s="49">
        <f t="shared" ref="V38" si="68">SUM(V33:V37)</f>
        <v>11874862</v>
      </c>
      <c r="W38" s="49">
        <f t="shared" ref="W38" si="69">SUM(W33:W37)</f>
        <v>69965073</v>
      </c>
      <c r="X38" s="49">
        <f t="shared" ref="X38" si="70">SUM(X33:X37)</f>
        <v>0</v>
      </c>
      <c r="Y38" s="49">
        <f t="shared" ref="Y38" si="71">SUM(Y33:Y37)</f>
        <v>4000000</v>
      </c>
      <c r="Z38" s="49">
        <f t="shared" ref="Z38" si="72">SUM(Z33:Z37)</f>
        <v>7075000</v>
      </c>
      <c r="AA38" s="49">
        <f t="shared" ref="AA38" si="73">SUM(AA33:AA37)</f>
        <v>4158250</v>
      </c>
      <c r="AB38" s="49">
        <f t="shared" ref="AB38" si="74">SUM(AB33:AB37)</f>
        <v>3245047.5</v>
      </c>
      <c r="AC38" s="49">
        <f t="shared" ref="AC38" si="75">SUM(AC33:AC37)</f>
        <v>2835551.4250000003</v>
      </c>
      <c r="AD38" s="49">
        <f t="shared" ref="AD38" si="76">SUM(AD33:AD37)</f>
        <v>21313848.925000001</v>
      </c>
      <c r="AE38" s="49">
        <f t="shared" ref="AE38" si="77">SUM(AE33:AE37)</f>
        <v>0</v>
      </c>
      <c r="AF38" s="49">
        <f t="shared" ref="AF38" si="78">SUM(AF33:AF37)</f>
        <v>0</v>
      </c>
      <c r="AG38" s="49">
        <f t="shared" ref="AG38" si="79">SUM(AG33:AG37)</f>
        <v>0</v>
      </c>
      <c r="AH38" s="49">
        <f t="shared" ref="AH38" si="80">SUM(AH33:AH37)</f>
        <v>0</v>
      </c>
      <c r="AI38" s="49">
        <f t="shared" ref="AI38" si="81">SUM(AI33:AI37)</f>
        <v>0</v>
      </c>
      <c r="AJ38" s="49">
        <f t="shared" ref="AJ38" si="82">SUM(AJ33:AJ37)</f>
        <v>0</v>
      </c>
      <c r="AK38" s="49">
        <f t="shared" ref="AK38" si="83">SUM(AK33:AK37)</f>
        <v>0</v>
      </c>
      <c r="AL38" s="49">
        <f t="shared" ref="AL38" si="84">SUM(AL33:AL37)</f>
        <v>0</v>
      </c>
      <c r="AM38" s="49">
        <f t="shared" ref="AM38" si="85">SUM(AM33:AM37)</f>
        <v>0</v>
      </c>
      <c r="AN38" s="49">
        <f t="shared" ref="AN38" si="86">SUM(AN33:AN37)</f>
        <v>0</v>
      </c>
      <c r="AO38" s="49">
        <f t="shared" ref="AO38" si="87">SUM(AO33:AO37)</f>
        <v>0</v>
      </c>
      <c r="AP38" s="49">
        <f t="shared" ref="AP38" si="88">SUM(AP33:AP37)</f>
        <v>0</v>
      </c>
      <c r="AQ38" s="49">
        <f t="shared" ref="AQ38" si="89">SUM(AQ33:AQ37)</f>
        <v>0</v>
      </c>
      <c r="AR38" s="49">
        <f t="shared" ref="AR38" si="90">SUM(AR33:AR37)</f>
        <v>0</v>
      </c>
      <c r="AS38" s="86">
        <f t="shared" si="6"/>
        <v>216343705.92500001</v>
      </c>
      <c r="AT38" s="88">
        <f t="shared" si="7"/>
        <v>34002064</v>
      </c>
      <c r="AU38" s="88">
        <f t="shared" si="8"/>
        <v>35341404</v>
      </c>
      <c r="AV38" s="88">
        <f t="shared" si="9"/>
        <v>39945791</v>
      </c>
      <c r="AW38" s="88">
        <f t="shared" si="10"/>
        <v>36430116</v>
      </c>
    </row>
    <row r="39" spans="1:49" ht="15.75" x14ac:dyDescent="0.25">
      <c r="A39" s="18" t="s">
        <v>61</v>
      </c>
      <c r="B39" s="3" t="s">
        <v>67</v>
      </c>
      <c r="C39" s="50">
        <v>36274687.759999998</v>
      </c>
      <c r="D39" s="50">
        <v>35000000</v>
      </c>
      <c r="E39" s="50">
        <v>35000000</v>
      </c>
      <c r="F39" s="50">
        <v>35000000</v>
      </c>
      <c r="G39" s="50">
        <v>35000000</v>
      </c>
      <c r="H39" s="50">
        <v>35000000</v>
      </c>
      <c r="I39" s="51">
        <f>SUM(C39:H39)</f>
        <v>211274687.75999999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51">
        <f>SUM(J39:O39)</f>
        <v>0</v>
      </c>
      <c r="Q39" s="62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1">
        <f>SUM(Q39:V39)</f>
        <v>0</v>
      </c>
      <c r="X39" s="76">
        <v>0</v>
      </c>
      <c r="Y39" s="50">
        <v>200000</v>
      </c>
      <c r="Z39" s="50">
        <v>200000</v>
      </c>
      <c r="AA39" s="50">
        <v>200000</v>
      </c>
      <c r="AB39" s="50">
        <v>200000</v>
      </c>
      <c r="AC39" s="50">
        <v>200000</v>
      </c>
      <c r="AD39" s="51">
        <f>SUM(X39:AC39)</f>
        <v>1000000</v>
      </c>
      <c r="AE39" s="76">
        <v>0</v>
      </c>
      <c r="AF39" s="76">
        <v>0</v>
      </c>
      <c r="AG39" s="76">
        <v>0</v>
      </c>
      <c r="AH39" s="76">
        <v>0</v>
      </c>
      <c r="AI39" s="76">
        <v>0</v>
      </c>
      <c r="AJ39" s="76">
        <v>0</v>
      </c>
      <c r="AK39" s="51">
        <f>SUM(AE39:AJ39)</f>
        <v>0</v>
      </c>
      <c r="AL39" s="52">
        <v>0</v>
      </c>
      <c r="AM39" s="52">
        <v>0</v>
      </c>
      <c r="AN39" s="52">
        <v>0</v>
      </c>
      <c r="AO39" s="52">
        <v>0</v>
      </c>
      <c r="AP39" s="52">
        <v>0</v>
      </c>
      <c r="AQ39" s="52">
        <v>0</v>
      </c>
      <c r="AR39" s="63">
        <f>SUM(AL39:AQ39)</f>
        <v>0</v>
      </c>
      <c r="AS39" s="86">
        <f t="shared" si="6"/>
        <v>212274687.75999999</v>
      </c>
      <c r="AT39" s="88">
        <f t="shared" si="7"/>
        <v>36274687.759999998</v>
      </c>
      <c r="AU39" s="88">
        <f t="shared" si="8"/>
        <v>35200000</v>
      </c>
      <c r="AV39" s="88">
        <f t="shared" si="9"/>
        <v>35200000</v>
      </c>
      <c r="AW39" s="88">
        <f t="shared" si="10"/>
        <v>35200000</v>
      </c>
    </row>
    <row r="40" spans="1:49" ht="15.75" x14ac:dyDescent="0.25">
      <c r="A40" s="19" t="s">
        <v>62</v>
      </c>
      <c r="B40" s="1" t="s">
        <v>107</v>
      </c>
      <c r="C40" s="52">
        <v>391303.71</v>
      </c>
      <c r="D40" s="52">
        <v>300000</v>
      </c>
      <c r="E40" s="52">
        <v>300000</v>
      </c>
      <c r="F40" s="52">
        <v>300000</v>
      </c>
      <c r="G40" s="52">
        <v>300000</v>
      </c>
      <c r="H40" s="52">
        <v>300000</v>
      </c>
      <c r="I40" s="51">
        <f t="shared" ref="I40:I44" si="91">SUM(C40:H40)</f>
        <v>1891303.71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51">
        <f t="shared" ref="P40:P44" si="92">SUM(J40:O40)</f>
        <v>0</v>
      </c>
      <c r="Q40" s="58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1">
        <f t="shared" ref="W40:W44" si="93">SUM(Q40:V40)</f>
        <v>0</v>
      </c>
      <c r="X40" s="76">
        <v>0</v>
      </c>
      <c r="Y40" s="52">
        <v>300000</v>
      </c>
      <c r="Z40" s="52">
        <v>300000</v>
      </c>
      <c r="AA40" s="52">
        <v>300000</v>
      </c>
      <c r="AB40" s="52">
        <v>300000</v>
      </c>
      <c r="AC40" s="52">
        <v>300000</v>
      </c>
      <c r="AD40" s="51">
        <f t="shared" ref="AD40:AD44" si="94">SUM(X40:AC40)</f>
        <v>1500000</v>
      </c>
      <c r="AE40" s="76">
        <v>0</v>
      </c>
      <c r="AF40" s="76">
        <v>0</v>
      </c>
      <c r="AG40" s="76">
        <v>0</v>
      </c>
      <c r="AH40" s="76">
        <v>0</v>
      </c>
      <c r="AI40" s="76">
        <v>0</v>
      </c>
      <c r="AJ40" s="76">
        <v>0</v>
      </c>
      <c r="AK40" s="51">
        <f t="shared" ref="AK40:AK44" si="95">SUM(AE40:AJ40)</f>
        <v>0</v>
      </c>
      <c r="AL40" s="52">
        <v>0</v>
      </c>
      <c r="AM40" s="52">
        <v>0</v>
      </c>
      <c r="AN40" s="52">
        <v>0</v>
      </c>
      <c r="AO40" s="52">
        <v>0</v>
      </c>
      <c r="AP40" s="52">
        <v>0</v>
      </c>
      <c r="AQ40" s="52">
        <v>0</v>
      </c>
      <c r="AR40" s="63">
        <f t="shared" ref="AR40:AR44" si="96">SUM(AL40:AQ40)</f>
        <v>0</v>
      </c>
      <c r="AS40" s="86">
        <f t="shared" si="6"/>
        <v>3391303.71</v>
      </c>
      <c r="AT40" s="88">
        <f t="shared" si="7"/>
        <v>391303.71</v>
      </c>
      <c r="AU40" s="88">
        <f t="shared" si="8"/>
        <v>600000</v>
      </c>
      <c r="AV40" s="88">
        <f t="shared" si="9"/>
        <v>600000</v>
      </c>
      <c r="AW40" s="88">
        <f t="shared" si="10"/>
        <v>600000</v>
      </c>
    </row>
    <row r="41" spans="1:49" ht="15.75" x14ac:dyDescent="0.25">
      <c r="A41" s="19" t="s">
        <v>63</v>
      </c>
      <c r="B41" s="1" t="s">
        <v>108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51">
        <f t="shared" si="91"/>
        <v>0</v>
      </c>
      <c r="J41" s="52">
        <v>1032000</v>
      </c>
      <c r="K41" s="52">
        <v>958000</v>
      </c>
      <c r="L41" s="52">
        <v>980000</v>
      </c>
      <c r="M41" s="52">
        <v>1000000</v>
      </c>
      <c r="N41" s="52">
        <v>1050000</v>
      </c>
      <c r="O41" s="52">
        <v>1100000</v>
      </c>
      <c r="P41" s="51">
        <f t="shared" si="92"/>
        <v>6120000</v>
      </c>
      <c r="Q41" s="58">
        <v>2620100</v>
      </c>
      <c r="R41" s="52">
        <v>3037250</v>
      </c>
      <c r="S41" s="52">
        <v>2696250</v>
      </c>
      <c r="T41" s="52">
        <v>2734250</v>
      </c>
      <c r="U41" s="52">
        <v>2734250</v>
      </c>
      <c r="V41" s="52">
        <v>2734250</v>
      </c>
      <c r="W41" s="51">
        <f t="shared" si="93"/>
        <v>16556350</v>
      </c>
      <c r="X41" s="76">
        <v>0</v>
      </c>
      <c r="Y41" s="52"/>
      <c r="Z41" s="52"/>
      <c r="AA41" s="52"/>
      <c r="AB41" s="52"/>
      <c r="AC41" s="52"/>
      <c r="AD41" s="51">
        <f t="shared" si="94"/>
        <v>0</v>
      </c>
      <c r="AE41" s="76">
        <v>0</v>
      </c>
      <c r="AF41" s="76">
        <v>0</v>
      </c>
      <c r="AG41" s="76">
        <v>0</v>
      </c>
      <c r="AH41" s="76">
        <v>0</v>
      </c>
      <c r="AI41" s="76">
        <v>0</v>
      </c>
      <c r="AJ41" s="76">
        <v>0</v>
      </c>
      <c r="AK41" s="51">
        <f t="shared" si="95"/>
        <v>0</v>
      </c>
      <c r="AL41" s="52">
        <v>0</v>
      </c>
      <c r="AM41" s="52">
        <v>0</v>
      </c>
      <c r="AN41" s="52">
        <v>0</v>
      </c>
      <c r="AO41" s="52">
        <v>0</v>
      </c>
      <c r="AP41" s="52">
        <v>0</v>
      </c>
      <c r="AQ41" s="52">
        <v>0</v>
      </c>
      <c r="AR41" s="63">
        <f t="shared" si="96"/>
        <v>0</v>
      </c>
      <c r="AS41" s="86">
        <f t="shared" si="6"/>
        <v>22676350</v>
      </c>
      <c r="AT41" s="88">
        <f t="shared" si="7"/>
        <v>3652100</v>
      </c>
      <c r="AU41" s="88">
        <f t="shared" si="8"/>
        <v>3995250</v>
      </c>
      <c r="AV41" s="88">
        <f t="shared" si="9"/>
        <v>3676250</v>
      </c>
      <c r="AW41" s="88">
        <f t="shared" si="10"/>
        <v>3734250</v>
      </c>
    </row>
    <row r="42" spans="1:49" ht="15.75" x14ac:dyDescent="0.25">
      <c r="A42" s="19" t="s">
        <v>64</v>
      </c>
      <c r="B42" s="1" t="s">
        <v>68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51">
        <f t="shared" si="91"/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51">
        <f t="shared" si="92"/>
        <v>0</v>
      </c>
      <c r="Q42" s="58">
        <v>5792100</v>
      </c>
      <c r="R42" s="52">
        <v>7083500</v>
      </c>
      <c r="S42" s="52">
        <v>6661800</v>
      </c>
      <c r="T42" s="52">
        <v>6545800</v>
      </c>
      <c r="U42" s="52">
        <v>6545800</v>
      </c>
      <c r="V42" s="52">
        <v>6545800</v>
      </c>
      <c r="W42" s="51">
        <f t="shared" si="93"/>
        <v>39174800</v>
      </c>
      <c r="X42" s="76">
        <v>0</v>
      </c>
      <c r="Y42" s="52">
        <v>500000</v>
      </c>
      <c r="Z42" s="52">
        <v>500000</v>
      </c>
      <c r="AA42" s="52">
        <v>500000</v>
      </c>
      <c r="AB42" s="52">
        <v>500000</v>
      </c>
      <c r="AC42" s="52">
        <v>500000</v>
      </c>
      <c r="AD42" s="51">
        <f t="shared" si="94"/>
        <v>2500000</v>
      </c>
      <c r="AE42" s="76">
        <v>0</v>
      </c>
      <c r="AF42" s="76">
        <v>0</v>
      </c>
      <c r="AG42" s="76">
        <v>0</v>
      </c>
      <c r="AH42" s="76">
        <v>0</v>
      </c>
      <c r="AI42" s="76">
        <v>0</v>
      </c>
      <c r="AJ42" s="76">
        <v>0</v>
      </c>
      <c r="AK42" s="51">
        <f t="shared" si="95"/>
        <v>0</v>
      </c>
      <c r="AL42" s="52">
        <v>0</v>
      </c>
      <c r="AM42" s="52">
        <v>0</v>
      </c>
      <c r="AN42" s="52">
        <v>0</v>
      </c>
      <c r="AO42" s="52">
        <v>0</v>
      </c>
      <c r="AP42" s="52">
        <v>0</v>
      </c>
      <c r="AQ42" s="52">
        <v>0</v>
      </c>
      <c r="AR42" s="63">
        <f t="shared" si="96"/>
        <v>0</v>
      </c>
      <c r="AS42" s="86">
        <f t="shared" si="6"/>
        <v>41674800</v>
      </c>
      <c r="AT42" s="88">
        <f t="shared" si="7"/>
        <v>5792100</v>
      </c>
      <c r="AU42" s="88">
        <f t="shared" si="8"/>
        <v>7583500</v>
      </c>
      <c r="AV42" s="88">
        <f t="shared" si="9"/>
        <v>7161800</v>
      </c>
      <c r="AW42" s="88">
        <f t="shared" si="10"/>
        <v>7045800</v>
      </c>
    </row>
    <row r="43" spans="1:49" ht="15.75" x14ac:dyDescent="0.25">
      <c r="A43" s="19" t="s">
        <v>65</v>
      </c>
      <c r="B43" s="1" t="s">
        <v>69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51">
        <f t="shared" si="91"/>
        <v>0</v>
      </c>
      <c r="J43" s="78">
        <v>42842.96</v>
      </c>
      <c r="K43" s="79">
        <v>40000</v>
      </c>
      <c r="L43" s="79">
        <v>40400</v>
      </c>
      <c r="M43" s="79">
        <v>41208</v>
      </c>
      <c r="N43" s="79">
        <v>41500</v>
      </c>
      <c r="O43" s="79">
        <v>42700</v>
      </c>
      <c r="P43" s="51">
        <f t="shared" si="92"/>
        <v>248650.96</v>
      </c>
      <c r="Q43" s="58">
        <v>7328000</v>
      </c>
      <c r="R43" s="52">
        <v>5623000</v>
      </c>
      <c r="S43" s="52">
        <v>3460000</v>
      </c>
      <c r="T43" s="52">
        <v>1310000</v>
      </c>
      <c r="U43" s="52">
        <v>1310000</v>
      </c>
      <c r="V43" s="52">
        <v>1310000</v>
      </c>
      <c r="W43" s="51">
        <f t="shared" si="93"/>
        <v>20341000</v>
      </c>
      <c r="X43" s="76">
        <v>0</v>
      </c>
      <c r="Y43" s="52">
        <v>100000</v>
      </c>
      <c r="Z43" s="52">
        <v>100000</v>
      </c>
      <c r="AA43" s="52">
        <v>100000</v>
      </c>
      <c r="AB43" s="52">
        <v>100000</v>
      </c>
      <c r="AC43" s="52">
        <v>100000</v>
      </c>
      <c r="AD43" s="51">
        <f t="shared" si="94"/>
        <v>500000</v>
      </c>
      <c r="AE43" s="76">
        <v>0</v>
      </c>
      <c r="AF43" s="76">
        <v>0</v>
      </c>
      <c r="AG43" s="76">
        <v>0</v>
      </c>
      <c r="AH43" s="76">
        <v>0</v>
      </c>
      <c r="AI43" s="76">
        <v>0</v>
      </c>
      <c r="AJ43" s="76">
        <v>0</v>
      </c>
      <c r="AK43" s="51">
        <f t="shared" si="95"/>
        <v>0</v>
      </c>
      <c r="AL43" s="52">
        <v>0</v>
      </c>
      <c r="AM43" s="52">
        <v>0</v>
      </c>
      <c r="AN43" s="52">
        <v>0</v>
      </c>
      <c r="AO43" s="52">
        <v>0</v>
      </c>
      <c r="AP43" s="52">
        <v>0</v>
      </c>
      <c r="AQ43" s="52">
        <v>0</v>
      </c>
      <c r="AR43" s="63">
        <f t="shared" si="96"/>
        <v>0</v>
      </c>
      <c r="AS43" s="86">
        <f t="shared" si="6"/>
        <v>21089650.960000001</v>
      </c>
      <c r="AT43" s="88">
        <f t="shared" si="7"/>
        <v>7370842.96</v>
      </c>
      <c r="AU43" s="88">
        <f t="shared" si="8"/>
        <v>5763000</v>
      </c>
      <c r="AV43" s="88">
        <f t="shared" si="9"/>
        <v>3600400</v>
      </c>
      <c r="AW43" s="88">
        <f t="shared" si="10"/>
        <v>1451208</v>
      </c>
    </row>
    <row r="44" spans="1:49" ht="30.75" thickBot="1" x14ac:dyDescent="0.3">
      <c r="A44" s="20" t="s">
        <v>66</v>
      </c>
      <c r="B44" s="2" t="s">
        <v>70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51">
        <f t="shared" si="91"/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51">
        <f t="shared" si="92"/>
        <v>0</v>
      </c>
      <c r="Q44" s="59">
        <v>355000</v>
      </c>
      <c r="R44" s="53">
        <v>565000</v>
      </c>
      <c r="S44" s="53">
        <v>350000</v>
      </c>
      <c r="T44" s="53">
        <v>500000</v>
      </c>
      <c r="U44" s="53">
        <v>500000</v>
      </c>
      <c r="V44" s="53">
        <v>500000</v>
      </c>
      <c r="W44" s="51">
        <f t="shared" si="93"/>
        <v>2770000</v>
      </c>
      <c r="X44" s="76">
        <v>0</v>
      </c>
      <c r="Y44" s="53">
        <v>750000</v>
      </c>
      <c r="Z44" s="53">
        <v>750000</v>
      </c>
      <c r="AA44" s="53">
        <v>750000</v>
      </c>
      <c r="AB44" s="53">
        <v>100000</v>
      </c>
      <c r="AC44" s="53"/>
      <c r="AD44" s="51">
        <f t="shared" si="94"/>
        <v>2350000</v>
      </c>
      <c r="AE44" s="76">
        <v>0</v>
      </c>
      <c r="AF44" s="53">
        <v>100000</v>
      </c>
      <c r="AG44" s="53">
        <v>100000</v>
      </c>
      <c r="AH44" s="53">
        <v>100000</v>
      </c>
      <c r="AI44" s="53">
        <v>100000</v>
      </c>
      <c r="AJ44" s="53">
        <v>100000</v>
      </c>
      <c r="AK44" s="51">
        <f t="shared" si="95"/>
        <v>500000</v>
      </c>
      <c r="AL44" s="52">
        <v>0</v>
      </c>
      <c r="AM44" s="52">
        <v>0</v>
      </c>
      <c r="AN44" s="52">
        <v>0</v>
      </c>
      <c r="AO44" s="52">
        <v>0</v>
      </c>
      <c r="AP44" s="52">
        <v>0</v>
      </c>
      <c r="AQ44" s="52">
        <v>0</v>
      </c>
      <c r="AR44" s="63">
        <f t="shared" si="96"/>
        <v>0</v>
      </c>
      <c r="AS44" s="86">
        <f t="shared" si="6"/>
        <v>5620000</v>
      </c>
      <c r="AT44" s="88">
        <f t="shared" si="7"/>
        <v>355000</v>
      </c>
      <c r="AU44" s="88">
        <f t="shared" si="8"/>
        <v>1415000</v>
      </c>
      <c r="AV44" s="88">
        <f t="shared" si="9"/>
        <v>1200000</v>
      </c>
      <c r="AW44" s="88">
        <f t="shared" si="10"/>
        <v>1350000</v>
      </c>
    </row>
    <row r="45" spans="1:49" s="38" customFormat="1" ht="16.5" thickBot="1" x14ac:dyDescent="0.3">
      <c r="A45" s="4"/>
      <c r="B45" s="6" t="s">
        <v>132</v>
      </c>
      <c r="C45" s="49">
        <f>SUM(C39:C44)</f>
        <v>36665991.469999999</v>
      </c>
      <c r="D45" s="49">
        <f t="shared" ref="D45:AR45" si="97">SUM(D39:D44)</f>
        <v>35300000</v>
      </c>
      <c r="E45" s="49">
        <f t="shared" si="97"/>
        <v>35300000</v>
      </c>
      <c r="F45" s="49">
        <f t="shared" si="97"/>
        <v>35300000</v>
      </c>
      <c r="G45" s="49">
        <f t="shared" si="97"/>
        <v>35300000</v>
      </c>
      <c r="H45" s="49">
        <f t="shared" si="97"/>
        <v>35300000</v>
      </c>
      <c r="I45" s="49">
        <f t="shared" si="97"/>
        <v>213165991.47</v>
      </c>
      <c r="J45" s="49">
        <f t="shared" si="97"/>
        <v>1074842.96</v>
      </c>
      <c r="K45" s="49">
        <f t="shared" si="97"/>
        <v>998000</v>
      </c>
      <c r="L45" s="49">
        <f t="shared" si="97"/>
        <v>1020400</v>
      </c>
      <c r="M45" s="49">
        <f t="shared" si="97"/>
        <v>1041208</v>
      </c>
      <c r="N45" s="49">
        <f t="shared" si="97"/>
        <v>1091500</v>
      </c>
      <c r="O45" s="49">
        <f t="shared" si="97"/>
        <v>1142700</v>
      </c>
      <c r="P45" s="49">
        <f t="shared" si="97"/>
        <v>6368650.96</v>
      </c>
      <c r="Q45" s="60">
        <f t="shared" si="97"/>
        <v>16095200</v>
      </c>
      <c r="R45" s="49">
        <f t="shared" si="97"/>
        <v>16308750</v>
      </c>
      <c r="S45" s="49">
        <f t="shared" si="97"/>
        <v>13168050</v>
      </c>
      <c r="T45" s="49">
        <f t="shared" si="97"/>
        <v>11090050</v>
      </c>
      <c r="U45" s="49">
        <f t="shared" si="97"/>
        <v>11090050</v>
      </c>
      <c r="V45" s="49">
        <f t="shared" si="97"/>
        <v>11090050</v>
      </c>
      <c r="W45" s="49">
        <f t="shared" si="97"/>
        <v>78842150</v>
      </c>
      <c r="X45" s="49">
        <f t="shared" si="97"/>
        <v>0</v>
      </c>
      <c r="Y45" s="49">
        <f t="shared" si="97"/>
        <v>1850000</v>
      </c>
      <c r="Z45" s="49">
        <f t="shared" si="97"/>
        <v>1850000</v>
      </c>
      <c r="AA45" s="49">
        <f t="shared" si="97"/>
        <v>1850000</v>
      </c>
      <c r="AB45" s="49">
        <f t="shared" si="97"/>
        <v>1200000</v>
      </c>
      <c r="AC45" s="49">
        <f t="shared" si="97"/>
        <v>1100000</v>
      </c>
      <c r="AD45" s="49">
        <f t="shared" si="97"/>
        <v>7850000</v>
      </c>
      <c r="AE45" s="49">
        <f t="shared" si="97"/>
        <v>0</v>
      </c>
      <c r="AF45" s="49">
        <f t="shared" si="97"/>
        <v>100000</v>
      </c>
      <c r="AG45" s="49">
        <f t="shared" si="97"/>
        <v>100000</v>
      </c>
      <c r="AH45" s="49">
        <f t="shared" si="97"/>
        <v>100000</v>
      </c>
      <c r="AI45" s="49">
        <f t="shared" si="97"/>
        <v>100000</v>
      </c>
      <c r="AJ45" s="49">
        <f t="shared" si="97"/>
        <v>100000</v>
      </c>
      <c r="AK45" s="49">
        <f t="shared" si="97"/>
        <v>500000</v>
      </c>
      <c r="AL45" s="49">
        <f t="shared" si="97"/>
        <v>0</v>
      </c>
      <c r="AM45" s="49">
        <f t="shared" si="97"/>
        <v>0</v>
      </c>
      <c r="AN45" s="49">
        <f t="shared" si="97"/>
        <v>0</v>
      </c>
      <c r="AO45" s="49">
        <f t="shared" si="97"/>
        <v>0</v>
      </c>
      <c r="AP45" s="49">
        <f t="shared" si="97"/>
        <v>0</v>
      </c>
      <c r="AQ45" s="49">
        <f t="shared" si="97"/>
        <v>0</v>
      </c>
      <c r="AR45" s="49">
        <f t="shared" si="97"/>
        <v>0</v>
      </c>
      <c r="AS45" s="86">
        <f t="shared" si="6"/>
        <v>306726792.43000001</v>
      </c>
      <c r="AT45" s="88">
        <f t="shared" si="7"/>
        <v>53836034.43</v>
      </c>
      <c r="AU45" s="88">
        <f t="shared" si="8"/>
        <v>54556750</v>
      </c>
      <c r="AV45" s="88">
        <f t="shared" si="9"/>
        <v>51438450</v>
      </c>
      <c r="AW45" s="88">
        <f t="shared" si="10"/>
        <v>49381258</v>
      </c>
    </row>
    <row r="46" spans="1:49" ht="30" x14ac:dyDescent="0.25">
      <c r="A46" s="18" t="s">
        <v>71</v>
      </c>
      <c r="B46" s="3" t="s">
        <v>109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51">
        <f>SUM(C46:H46)</f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51">
        <f>SUM(J46:O46)</f>
        <v>0</v>
      </c>
      <c r="Q46" s="62">
        <v>4897032.5</v>
      </c>
      <c r="R46" s="50">
        <v>1497800</v>
      </c>
      <c r="S46" s="50">
        <v>445800</v>
      </c>
      <c r="T46" s="50">
        <v>445800</v>
      </c>
      <c r="U46" s="50">
        <v>445800</v>
      </c>
      <c r="V46" s="50">
        <v>445800</v>
      </c>
      <c r="W46" s="51">
        <f>SUM(Q46:V46)</f>
        <v>8178032.5</v>
      </c>
      <c r="X46" s="76">
        <v>0</v>
      </c>
      <c r="Y46" s="50"/>
      <c r="Z46" s="50"/>
      <c r="AA46" s="50"/>
      <c r="AB46" s="50"/>
      <c r="AC46" s="50"/>
      <c r="AD46" s="51">
        <f>SUM(X46:AC46)</f>
        <v>0</v>
      </c>
      <c r="AE46" s="76">
        <v>0</v>
      </c>
      <c r="AF46" s="76">
        <v>0</v>
      </c>
      <c r="AG46" s="76">
        <v>0</v>
      </c>
      <c r="AH46" s="76">
        <v>0</v>
      </c>
      <c r="AI46" s="76">
        <v>0</v>
      </c>
      <c r="AJ46" s="76">
        <v>0</v>
      </c>
      <c r="AK46" s="51">
        <f>SUM(AE46:AJ46)</f>
        <v>0</v>
      </c>
      <c r="AL46" s="52">
        <v>0</v>
      </c>
      <c r="AM46" s="52">
        <v>0</v>
      </c>
      <c r="AN46" s="52">
        <v>0</v>
      </c>
      <c r="AO46" s="52">
        <v>0</v>
      </c>
      <c r="AP46" s="52">
        <v>0</v>
      </c>
      <c r="AQ46" s="52">
        <v>0</v>
      </c>
      <c r="AR46" s="63">
        <f>SUM(AL46:AQ46)</f>
        <v>0</v>
      </c>
      <c r="AS46" s="86">
        <f t="shared" si="6"/>
        <v>8178032.5</v>
      </c>
      <c r="AT46" s="88">
        <f t="shared" si="7"/>
        <v>4897032.5</v>
      </c>
      <c r="AU46" s="88">
        <f t="shared" si="8"/>
        <v>1497800</v>
      </c>
      <c r="AV46" s="88">
        <f t="shared" si="9"/>
        <v>445800</v>
      </c>
      <c r="AW46" s="88">
        <f t="shared" si="10"/>
        <v>445800</v>
      </c>
    </row>
    <row r="47" spans="1:49" ht="15.75" x14ac:dyDescent="0.25">
      <c r="A47" s="19" t="s">
        <v>72</v>
      </c>
      <c r="B47" s="1" t="s">
        <v>124</v>
      </c>
      <c r="C47" s="76">
        <v>0</v>
      </c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51">
        <f t="shared" ref="I47:I48" si="98">SUM(C47:H47)</f>
        <v>0</v>
      </c>
      <c r="J47" s="79">
        <v>350000</v>
      </c>
      <c r="K47" s="79">
        <v>410000</v>
      </c>
      <c r="L47" s="79">
        <v>420000</v>
      </c>
      <c r="M47" s="79">
        <v>430000</v>
      </c>
      <c r="N47" s="79">
        <v>430000</v>
      </c>
      <c r="O47" s="79">
        <v>430000</v>
      </c>
      <c r="P47" s="51">
        <f t="shared" ref="P47:P48" si="99">SUM(J47:O47)</f>
        <v>2470000</v>
      </c>
      <c r="Q47" s="58">
        <v>5114800</v>
      </c>
      <c r="R47" s="52">
        <v>4645852</v>
      </c>
      <c r="S47" s="52">
        <v>3976939</v>
      </c>
      <c r="T47" s="52">
        <v>5286833</v>
      </c>
      <c r="U47" s="52">
        <v>5286833</v>
      </c>
      <c r="V47" s="52">
        <v>5286833</v>
      </c>
      <c r="W47" s="51">
        <f t="shared" ref="W47:W48" si="100">SUM(Q47:V47)</f>
        <v>29598090</v>
      </c>
      <c r="X47" s="76">
        <v>0</v>
      </c>
      <c r="Y47" s="52"/>
      <c r="Z47" s="52">
        <v>500000</v>
      </c>
      <c r="AA47" s="52">
        <v>10000000</v>
      </c>
      <c r="AB47" s="52">
        <v>10000000</v>
      </c>
      <c r="AC47" s="52">
        <v>1000000</v>
      </c>
      <c r="AD47" s="51">
        <f t="shared" ref="AD47:AD48" si="101">SUM(X47:AC47)</f>
        <v>21500000</v>
      </c>
      <c r="AE47" s="76">
        <v>0</v>
      </c>
      <c r="AF47" s="76">
        <v>0</v>
      </c>
      <c r="AG47" s="76">
        <v>0</v>
      </c>
      <c r="AH47" s="76">
        <v>0</v>
      </c>
      <c r="AI47" s="76">
        <v>0</v>
      </c>
      <c r="AJ47" s="76">
        <v>0</v>
      </c>
      <c r="AK47" s="51">
        <f t="shared" ref="AK47:AK48" si="102">SUM(AE47:AJ47)</f>
        <v>0</v>
      </c>
      <c r="AL47" s="52">
        <v>0</v>
      </c>
      <c r="AM47" s="52">
        <v>0</v>
      </c>
      <c r="AN47" s="52">
        <v>0</v>
      </c>
      <c r="AO47" s="52">
        <v>10000000</v>
      </c>
      <c r="AP47" s="52">
        <v>10000000</v>
      </c>
      <c r="AQ47" s="52">
        <v>0</v>
      </c>
      <c r="AR47" s="63">
        <f t="shared" ref="AR47:AR48" si="103">SUM(AL47:AQ47)</f>
        <v>20000000</v>
      </c>
      <c r="AS47" s="86">
        <f t="shared" si="6"/>
        <v>73568090</v>
      </c>
      <c r="AT47" s="88">
        <f t="shared" si="7"/>
        <v>5464800</v>
      </c>
      <c r="AU47" s="88">
        <f t="shared" si="8"/>
        <v>5055852</v>
      </c>
      <c r="AV47" s="88">
        <f t="shared" si="9"/>
        <v>4896939</v>
      </c>
      <c r="AW47" s="88">
        <f t="shared" si="10"/>
        <v>25716833</v>
      </c>
    </row>
    <row r="48" spans="1:49" ht="16.5" thickBot="1" x14ac:dyDescent="0.3">
      <c r="A48" s="20" t="s">
        <v>73</v>
      </c>
      <c r="B48" s="2" t="s">
        <v>110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  <c r="I48" s="51">
        <f t="shared" si="98"/>
        <v>0</v>
      </c>
      <c r="J48" s="81">
        <v>726000</v>
      </c>
      <c r="K48" s="81">
        <v>714200</v>
      </c>
      <c r="L48" s="81">
        <v>714200</v>
      </c>
      <c r="M48" s="81">
        <v>714200</v>
      </c>
      <c r="N48" s="81">
        <v>714200</v>
      </c>
      <c r="O48" s="81">
        <v>714200</v>
      </c>
      <c r="P48" s="51">
        <f t="shared" si="99"/>
        <v>4297000</v>
      </c>
      <c r="Q48" s="59">
        <v>4016000</v>
      </c>
      <c r="R48" s="53">
        <v>6336500</v>
      </c>
      <c r="S48" s="53">
        <v>5943360</v>
      </c>
      <c r="T48" s="53">
        <v>4089800</v>
      </c>
      <c r="U48" s="53">
        <v>4089800</v>
      </c>
      <c r="V48" s="53">
        <v>4089800</v>
      </c>
      <c r="W48" s="51">
        <f t="shared" si="100"/>
        <v>28565260</v>
      </c>
      <c r="X48" s="76">
        <v>0</v>
      </c>
      <c r="Y48" s="53"/>
      <c r="Z48" s="53"/>
      <c r="AA48" s="53"/>
      <c r="AB48" s="53"/>
      <c r="AC48" s="53"/>
      <c r="AD48" s="51">
        <f t="shared" si="101"/>
        <v>0</v>
      </c>
      <c r="AE48" s="76">
        <v>0</v>
      </c>
      <c r="AF48" s="76">
        <v>0</v>
      </c>
      <c r="AG48" s="76">
        <v>0</v>
      </c>
      <c r="AH48" s="76">
        <v>0</v>
      </c>
      <c r="AI48" s="76">
        <v>0</v>
      </c>
      <c r="AJ48" s="76">
        <v>0</v>
      </c>
      <c r="AK48" s="51">
        <f t="shared" si="102"/>
        <v>0</v>
      </c>
      <c r="AL48" s="52">
        <v>0</v>
      </c>
      <c r="AM48" s="52">
        <v>0</v>
      </c>
      <c r="AN48" s="52">
        <v>0</v>
      </c>
      <c r="AO48" s="52">
        <v>0</v>
      </c>
      <c r="AP48" s="52">
        <v>0</v>
      </c>
      <c r="AQ48" s="52">
        <v>0</v>
      </c>
      <c r="AR48" s="63">
        <f t="shared" si="103"/>
        <v>0</v>
      </c>
      <c r="AS48" s="86">
        <f t="shared" si="6"/>
        <v>32862260</v>
      </c>
      <c r="AT48" s="88">
        <f t="shared" si="7"/>
        <v>4742000</v>
      </c>
      <c r="AU48" s="88">
        <f t="shared" si="8"/>
        <v>7050700</v>
      </c>
      <c r="AV48" s="88">
        <f t="shared" si="9"/>
        <v>6657560</v>
      </c>
      <c r="AW48" s="88">
        <f t="shared" si="10"/>
        <v>4804000</v>
      </c>
    </row>
    <row r="49" spans="1:49" s="38" customFormat="1" ht="30.75" thickBot="1" x14ac:dyDescent="0.3">
      <c r="A49" s="4"/>
      <c r="B49" s="6" t="s">
        <v>133</v>
      </c>
      <c r="C49" s="49">
        <f>SUM(C46:C48)</f>
        <v>0</v>
      </c>
      <c r="D49" s="49">
        <f t="shared" ref="D49" si="104">SUM(D46:D48)</f>
        <v>0</v>
      </c>
      <c r="E49" s="49">
        <f>SUM(E46:E48)</f>
        <v>0</v>
      </c>
      <c r="F49" s="49">
        <f t="shared" ref="F49:AR49" si="105">SUM(F46:F48)</f>
        <v>0</v>
      </c>
      <c r="G49" s="49">
        <f t="shared" si="105"/>
        <v>0</v>
      </c>
      <c r="H49" s="49">
        <f t="shared" si="105"/>
        <v>0</v>
      </c>
      <c r="I49" s="49">
        <f t="shared" si="105"/>
        <v>0</v>
      </c>
      <c r="J49" s="82">
        <f t="shared" si="105"/>
        <v>1076000</v>
      </c>
      <c r="K49" s="82">
        <f t="shared" si="105"/>
        <v>1124200</v>
      </c>
      <c r="L49" s="82">
        <f t="shared" si="105"/>
        <v>1134200</v>
      </c>
      <c r="M49" s="82">
        <f t="shared" si="105"/>
        <v>1144200</v>
      </c>
      <c r="N49" s="82">
        <f t="shared" si="105"/>
        <v>1144200</v>
      </c>
      <c r="O49" s="82">
        <f t="shared" si="105"/>
        <v>1144200</v>
      </c>
      <c r="P49" s="49">
        <f t="shared" si="105"/>
        <v>6767000</v>
      </c>
      <c r="Q49" s="60">
        <f t="shared" si="105"/>
        <v>14027832.5</v>
      </c>
      <c r="R49" s="49">
        <f t="shared" si="105"/>
        <v>12480152</v>
      </c>
      <c r="S49" s="49">
        <f t="shared" si="105"/>
        <v>10366099</v>
      </c>
      <c r="T49" s="49">
        <f t="shared" si="105"/>
        <v>9822433</v>
      </c>
      <c r="U49" s="49">
        <f t="shared" si="105"/>
        <v>9822433</v>
      </c>
      <c r="V49" s="49">
        <f t="shared" si="105"/>
        <v>9822433</v>
      </c>
      <c r="W49" s="49">
        <f t="shared" si="105"/>
        <v>66341382.5</v>
      </c>
      <c r="X49" s="49">
        <f t="shared" si="105"/>
        <v>0</v>
      </c>
      <c r="Y49" s="49">
        <f t="shared" si="105"/>
        <v>0</v>
      </c>
      <c r="Z49" s="49">
        <f t="shared" si="105"/>
        <v>500000</v>
      </c>
      <c r="AA49" s="49">
        <f t="shared" si="105"/>
        <v>10000000</v>
      </c>
      <c r="AB49" s="49">
        <f t="shared" si="105"/>
        <v>10000000</v>
      </c>
      <c r="AC49" s="49">
        <f t="shared" si="105"/>
        <v>1000000</v>
      </c>
      <c r="AD49" s="49">
        <f t="shared" si="105"/>
        <v>21500000</v>
      </c>
      <c r="AE49" s="49">
        <f t="shared" si="105"/>
        <v>0</v>
      </c>
      <c r="AF49" s="49">
        <f t="shared" si="105"/>
        <v>0</v>
      </c>
      <c r="AG49" s="49">
        <f t="shared" si="105"/>
        <v>0</v>
      </c>
      <c r="AH49" s="49">
        <f t="shared" si="105"/>
        <v>0</v>
      </c>
      <c r="AI49" s="49">
        <f t="shared" si="105"/>
        <v>0</v>
      </c>
      <c r="AJ49" s="49">
        <f t="shared" si="105"/>
        <v>0</v>
      </c>
      <c r="AK49" s="49">
        <f t="shared" si="105"/>
        <v>0</v>
      </c>
      <c r="AL49" s="49">
        <f t="shared" si="105"/>
        <v>0</v>
      </c>
      <c r="AM49" s="49">
        <f t="shared" si="105"/>
        <v>0</v>
      </c>
      <c r="AN49" s="49">
        <f t="shared" si="105"/>
        <v>0</v>
      </c>
      <c r="AO49" s="49">
        <f t="shared" si="105"/>
        <v>10000000</v>
      </c>
      <c r="AP49" s="49">
        <f t="shared" si="105"/>
        <v>10000000</v>
      </c>
      <c r="AQ49" s="49">
        <f t="shared" si="105"/>
        <v>0</v>
      </c>
      <c r="AR49" s="49">
        <f t="shared" si="105"/>
        <v>20000000</v>
      </c>
      <c r="AS49" s="86">
        <f t="shared" si="6"/>
        <v>114608382.5</v>
      </c>
      <c r="AT49" s="88">
        <f t="shared" si="7"/>
        <v>15103832.5</v>
      </c>
      <c r="AU49" s="88">
        <f t="shared" si="8"/>
        <v>13604352</v>
      </c>
      <c r="AV49" s="88">
        <f t="shared" si="9"/>
        <v>12000299</v>
      </c>
      <c r="AW49" s="88">
        <f t="shared" si="10"/>
        <v>30966633</v>
      </c>
    </row>
    <row r="50" spans="1:49" ht="30" x14ac:dyDescent="0.25">
      <c r="A50" s="18" t="s">
        <v>74</v>
      </c>
      <c r="B50" s="3" t="s">
        <v>78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51">
        <f>SUM(C50:H50)</f>
        <v>0</v>
      </c>
      <c r="J50" s="83">
        <v>1146000</v>
      </c>
      <c r="K50" s="83">
        <v>1130000</v>
      </c>
      <c r="L50" s="83">
        <v>1150000</v>
      </c>
      <c r="M50" s="83">
        <v>1160000</v>
      </c>
      <c r="N50" s="83">
        <f>M50</f>
        <v>1160000</v>
      </c>
      <c r="O50" s="83">
        <f>M50</f>
        <v>1160000</v>
      </c>
      <c r="P50" s="51">
        <f>SUM(J50:O50)</f>
        <v>6906000</v>
      </c>
      <c r="Q50" s="62">
        <v>5742915.9500000002</v>
      </c>
      <c r="R50" s="50">
        <v>5423440</v>
      </c>
      <c r="S50" s="50">
        <v>5418067</v>
      </c>
      <c r="T50" s="50">
        <v>5461265</v>
      </c>
      <c r="U50" s="50">
        <v>5461265</v>
      </c>
      <c r="V50" s="50">
        <v>5461265</v>
      </c>
      <c r="W50" s="51">
        <f>SUM(Q50:V50)</f>
        <v>32968217.949999999</v>
      </c>
      <c r="X50" s="76">
        <v>0</v>
      </c>
      <c r="Y50" s="50">
        <v>50000</v>
      </c>
      <c r="Z50" s="50">
        <v>50000</v>
      </c>
      <c r="AA50" s="50">
        <v>75000</v>
      </c>
      <c r="AB50" s="50">
        <v>100000</v>
      </c>
      <c r="AC50" s="76">
        <v>0</v>
      </c>
      <c r="AD50" s="51">
        <f>SUM(X50:AC50)</f>
        <v>275000</v>
      </c>
      <c r="AE50" s="76">
        <v>0</v>
      </c>
      <c r="AF50" s="50">
        <v>10000</v>
      </c>
      <c r="AG50" s="50">
        <v>10000</v>
      </c>
      <c r="AH50" s="50">
        <v>10000</v>
      </c>
      <c r="AI50" s="50">
        <v>10000</v>
      </c>
      <c r="AJ50" s="50">
        <v>10000</v>
      </c>
      <c r="AK50" s="51">
        <f>SUM(AE50:AJ50)</f>
        <v>50000</v>
      </c>
      <c r="AL50" s="52">
        <v>0</v>
      </c>
      <c r="AM50" s="52">
        <v>0</v>
      </c>
      <c r="AN50" s="52">
        <v>0</v>
      </c>
      <c r="AO50" s="52">
        <v>0</v>
      </c>
      <c r="AP50" s="52">
        <v>0</v>
      </c>
      <c r="AQ50" s="52">
        <v>0</v>
      </c>
      <c r="AR50" s="63">
        <f>SUM(AL50:AQ50)</f>
        <v>0</v>
      </c>
      <c r="AS50" s="86">
        <f t="shared" si="6"/>
        <v>40199217.950000003</v>
      </c>
      <c r="AT50" s="88">
        <f t="shared" si="7"/>
        <v>6888915.9500000002</v>
      </c>
      <c r="AU50" s="88">
        <f t="shared" si="8"/>
        <v>6613440</v>
      </c>
      <c r="AV50" s="88">
        <f t="shared" si="9"/>
        <v>6628067</v>
      </c>
      <c r="AW50" s="88">
        <f t="shared" si="10"/>
        <v>6706265</v>
      </c>
    </row>
    <row r="51" spans="1:49" ht="30" x14ac:dyDescent="0.25">
      <c r="A51" s="19" t="s">
        <v>75</v>
      </c>
      <c r="B51" s="1" t="s">
        <v>143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51">
        <f t="shared" ref="I51:I53" si="106">SUM(C51:H51)</f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51">
        <f t="shared" ref="P51:P53" si="107">SUM(J51:O51)</f>
        <v>0</v>
      </c>
      <c r="Q51" s="58">
        <v>709800</v>
      </c>
      <c r="R51" s="52">
        <v>588100</v>
      </c>
      <c r="S51" s="52">
        <v>510100</v>
      </c>
      <c r="T51" s="52">
        <v>630700</v>
      </c>
      <c r="U51" s="52">
        <v>630700</v>
      </c>
      <c r="V51" s="52">
        <v>630700</v>
      </c>
      <c r="W51" s="51">
        <f t="shared" ref="W51:W53" si="108">SUM(Q51:V51)</f>
        <v>3700100</v>
      </c>
      <c r="X51" s="76">
        <v>0</v>
      </c>
      <c r="Y51" s="52"/>
      <c r="Z51" s="52"/>
      <c r="AA51" s="52"/>
      <c r="AB51" s="52"/>
      <c r="AC51" s="76">
        <v>0</v>
      </c>
      <c r="AD51" s="51">
        <f t="shared" ref="AD51:AD53" si="109">SUM(X51:AC51)</f>
        <v>0</v>
      </c>
      <c r="AE51" s="76">
        <v>0</v>
      </c>
      <c r="AF51" s="50">
        <v>10000</v>
      </c>
      <c r="AG51" s="50">
        <v>10000</v>
      </c>
      <c r="AH51" s="50">
        <v>10000</v>
      </c>
      <c r="AI51" s="50">
        <v>10000</v>
      </c>
      <c r="AJ51" s="50">
        <v>10000</v>
      </c>
      <c r="AK51" s="51">
        <f t="shared" ref="AK51:AK53" si="110">SUM(AE51:AJ51)</f>
        <v>50000</v>
      </c>
      <c r="AL51" s="52">
        <v>0</v>
      </c>
      <c r="AM51" s="52">
        <v>0</v>
      </c>
      <c r="AN51" s="52">
        <v>0</v>
      </c>
      <c r="AO51" s="52">
        <v>0</v>
      </c>
      <c r="AP51" s="52">
        <v>0</v>
      </c>
      <c r="AQ51" s="52">
        <v>0</v>
      </c>
      <c r="AR51" s="63">
        <f t="shared" ref="AR51:AR53" si="111">SUM(AL51:AQ51)</f>
        <v>0</v>
      </c>
      <c r="AS51" s="86">
        <f t="shared" si="6"/>
        <v>3750100</v>
      </c>
      <c r="AT51" s="88">
        <f t="shared" si="7"/>
        <v>709800</v>
      </c>
      <c r="AU51" s="88">
        <f t="shared" si="8"/>
        <v>598100</v>
      </c>
      <c r="AV51" s="88">
        <f t="shared" si="9"/>
        <v>520100</v>
      </c>
      <c r="AW51" s="88">
        <f t="shared" si="10"/>
        <v>640700</v>
      </c>
    </row>
    <row r="52" spans="1:49" ht="15.75" x14ac:dyDescent="0.25">
      <c r="A52" s="19" t="s">
        <v>76</v>
      </c>
      <c r="B52" s="1" t="s">
        <v>111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51">
        <f t="shared" si="106"/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51">
        <f t="shared" si="107"/>
        <v>0</v>
      </c>
      <c r="Q52" s="58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1">
        <f t="shared" si="108"/>
        <v>0</v>
      </c>
      <c r="X52" s="76">
        <v>0</v>
      </c>
      <c r="Y52" s="52">
        <v>100000</v>
      </c>
      <c r="Z52" s="52">
        <v>100000</v>
      </c>
      <c r="AA52" s="52">
        <v>200000</v>
      </c>
      <c r="AB52" s="52">
        <v>200000</v>
      </c>
      <c r="AC52" s="76">
        <v>0</v>
      </c>
      <c r="AD52" s="51">
        <f t="shared" si="109"/>
        <v>600000</v>
      </c>
      <c r="AE52" s="76">
        <v>0</v>
      </c>
      <c r="AF52" s="50">
        <v>10000</v>
      </c>
      <c r="AG52" s="50">
        <v>10000</v>
      </c>
      <c r="AH52" s="50">
        <v>10000</v>
      </c>
      <c r="AI52" s="50">
        <v>10000</v>
      </c>
      <c r="AJ52" s="50">
        <v>10000</v>
      </c>
      <c r="AK52" s="51">
        <f t="shared" si="110"/>
        <v>50000</v>
      </c>
      <c r="AL52" s="52">
        <v>0</v>
      </c>
      <c r="AM52" s="52">
        <v>0</v>
      </c>
      <c r="AN52" s="52">
        <v>0</v>
      </c>
      <c r="AO52" s="52">
        <v>0</v>
      </c>
      <c r="AP52" s="52">
        <v>0</v>
      </c>
      <c r="AQ52" s="52">
        <v>0</v>
      </c>
      <c r="AR52" s="63">
        <f t="shared" si="111"/>
        <v>0</v>
      </c>
      <c r="AS52" s="86">
        <f t="shared" si="6"/>
        <v>650000</v>
      </c>
      <c r="AT52" s="88">
        <f t="shared" si="7"/>
        <v>0</v>
      </c>
      <c r="AU52" s="88">
        <f t="shared" si="8"/>
        <v>110000</v>
      </c>
      <c r="AV52" s="88">
        <f t="shared" si="9"/>
        <v>110000</v>
      </c>
      <c r="AW52" s="88">
        <f t="shared" si="10"/>
        <v>210000</v>
      </c>
    </row>
    <row r="53" spans="1:49" ht="30.75" thickBot="1" x14ac:dyDescent="0.3">
      <c r="A53" s="19" t="s">
        <v>77</v>
      </c>
      <c r="B53" s="1" t="s">
        <v>112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51">
        <f t="shared" si="106"/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51">
        <f t="shared" si="107"/>
        <v>0</v>
      </c>
      <c r="Q53" s="58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1">
        <f t="shared" si="108"/>
        <v>0</v>
      </c>
      <c r="X53" s="76">
        <v>0</v>
      </c>
      <c r="Y53" s="52">
        <v>100000</v>
      </c>
      <c r="Z53" s="52">
        <v>100000</v>
      </c>
      <c r="AA53" s="52">
        <v>200000</v>
      </c>
      <c r="AB53" s="52">
        <v>200000</v>
      </c>
      <c r="AC53" s="76">
        <v>0</v>
      </c>
      <c r="AD53" s="51">
        <f t="shared" si="109"/>
        <v>600000</v>
      </c>
      <c r="AE53" s="76">
        <v>0</v>
      </c>
      <c r="AF53" s="50">
        <v>10000</v>
      </c>
      <c r="AG53" s="50">
        <v>10000</v>
      </c>
      <c r="AH53" s="50">
        <v>10000</v>
      </c>
      <c r="AI53" s="50">
        <v>10000</v>
      </c>
      <c r="AJ53" s="50">
        <v>10000</v>
      </c>
      <c r="AK53" s="51">
        <f t="shared" si="110"/>
        <v>50000</v>
      </c>
      <c r="AL53" s="52">
        <v>0</v>
      </c>
      <c r="AM53" s="52">
        <v>0</v>
      </c>
      <c r="AN53" s="52">
        <v>0</v>
      </c>
      <c r="AO53" s="52">
        <v>0</v>
      </c>
      <c r="AP53" s="52">
        <v>0</v>
      </c>
      <c r="AQ53" s="52">
        <v>0</v>
      </c>
      <c r="AR53" s="63">
        <f t="shared" si="111"/>
        <v>0</v>
      </c>
      <c r="AS53" s="86">
        <f t="shared" si="6"/>
        <v>650000</v>
      </c>
      <c r="AT53" s="88">
        <f t="shared" si="7"/>
        <v>0</v>
      </c>
      <c r="AU53" s="88">
        <f t="shared" si="8"/>
        <v>110000</v>
      </c>
      <c r="AV53" s="88">
        <f t="shared" si="9"/>
        <v>110000</v>
      </c>
      <c r="AW53" s="88">
        <f t="shared" si="10"/>
        <v>210000</v>
      </c>
    </row>
    <row r="54" spans="1:49" ht="30.75" thickBot="1" x14ac:dyDescent="0.3">
      <c r="A54" s="4"/>
      <c r="B54" s="6" t="s">
        <v>134</v>
      </c>
      <c r="C54" s="49">
        <f t="shared" ref="C54:AR54" si="112">SUM(C50:C53)</f>
        <v>0</v>
      </c>
      <c r="D54" s="49">
        <f t="shared" si="112"/>
        <v>0</v>
      </c>
      <c r="E54" s="49">
        <f t="shared" si="112"/>
        <v>0</v>
      </c>
      <c r="F54" s="49">
        <f t="shared" si="112"/>
        <v>0</v>
      </c>
      <c r="G54" s="49">
        <f t="shared" si="112"/>
        <v>0</v>
      </c>
      <c r="H54" s="49">
        <f t="shared" si="112"/>
        <v>0</v>
      </c>
      <c r="I54" s="49">
        <f t="shared" si="112"/>
        <v>0</v>
      </c>
      <c r="J54" s="49">
        <f t="shared" si="112"/>
        <v>1146000</v>
      </c>
      <c r="K54" s="49">
        <f t="shared" si="112"/>
        <v>1130000</v>
      </c>
      <c r="L54" s="49">
        <f t="shared" si="112"/>
        <v>1150000</v>
      </c>
      <c r="M54" s="49">
        <f t="shared" si="112"/>
        <v>1160000</v>
      </c>
      <c r="N54" s="49">
        <f t="shared" si="112"/>
        <v>1160000</v>
      </c>
      <c r="O54" s="49">
        <f t="shared" si="112"/>
        <v>1160000</v>
      </c>
      <c r="P54" s="49">
        <f t="shared" si="112"/>
        <v>6906000</v>
      </c>
      <c r="Q54" s="60">
        <f t="shared" si="112"/>
        <v>6452715.9500000002</v>
      </c>
      <c r="R54" s="49">
        <f t="shared" si="112"/>
        <v>6011540</v>
      </c>
      <c r="S54" s="49">
        <f t="shared" si="112"/>
        <v>5928167</v>
      </c>
      <c r="T54" s="49">
        <f t="shared" si="112"/>
        <v>6091965</v>
      </c>
      <c r="U54" s="49">
        <f t="shared" si="112"/>
        <v>6091965</v>
      </c>
      <c r="V54" s="49">
        <f t="shared" si="112"/>
        <v>6091965</v>
      </c>
      <c r="W54" s="49">
        <f t="shared" si="112"/>
        <v>36668317.950000003</v>
      </c>
      <c r="X54" s="49">
        <f t="shared" si="112"/>
        <v>0</v>
      </c>
      <c r="Y54" s="49">
        <f t="shared" si="112"/>
        <v>250000</v>
      </c>
      <c r="Z54" s="49">
        <f t="shared" si="112"/>
        <v>250000</v>
      </c>
      <c r="AA54" s="49">
        <f t="shared" si="112"/>
        <v>475000</v>
      </c>
      <c r="AB54" s="49">
        <f t="shared" si="112"/>
        <v>500000</v>
      </c>
      <c r="AC54" s="49">
        <f t="shared" si="112"/>
        <v>0</v>
      </c>
      <c r="AD54" s="49">
        <f t="shared" si="112"/>
        <v>1475000</v>
      </c>
      <c r="AE54" s="49">
        <f t="shared" si="112"/>
        <v>0</v>
      </c>
      <c r="AF54" s="49">
        <f t="shared" si="112"/>
        <v>40000</v>
      </c>
      <c r="AG54" s="49">
        <f t="shared" si="112"/>
        <v>40000</v>
      </c>
      <c r="AH54" s="49">
        <f t="shared" si="112"/>
        <v>40000</v>
      </c>
      <c r="AI54" s="49">
        <f t="shared" si="112"/>
        <v>40000</v>
      </c>
      <c r="AJ54" s="49">
        <f t="shared" si="112"/>
        <v>40000</v>
      </c>
      <c r="AK54" s="49">
        <f t="shared" si="112"/>
        <v>200000</v>
      </c>
      <c r="AL54" s="49">
        <f t="shared" si="112"/>
        <v>0</v>
      </c>
      <c r="AM54" s="49">
        <f t="shared" si="112"/>
        <v>0</v>
      </c>
      <c r="AN54" s="49">
        <f t="shared" si="112"/>
        <v>0</v>
      </c>
      <c r="AO54" s="49">
        <f t="shared" si="112"/>
        <v>0</v>
      </c>
      <c r="AP54" s="49">
        <f t="shared" si="112"/>
        <v>0</v>
      </c>
      <c r="AQ54" s="49">
        <f t="shared" si="112"/>
        <v>0</v>
      </c>
      <c r="AR54" s="49">
        <f t="shared" si="112"/>
        <v>0</v>
      </c>
      <c r="AS54" s="86">
        <f t="shared" si="6"/>
        <v>45249317.950000003</v>
      </c>
      <c r="AT54" s="88">
        <f t="shared" si="7"/>
        <v>7598715.9500000002</v>
      </c>
      <c r="AU54" s="88">
        <f t="shared" si="8"/>
        <v>7431540</v>
      </c>
      <c r="AV54" s="88">
        <f t="shared" si="9"/>
        <v>7368167</v>
      </c>
      <c r="AW54" s="88">
        <f t="shared" si="10"/>
        <v>7766965</v>
      </c>
    </row>
    <row r="55" spans="1:49" s="21" customFormat="1" ht="30.75" thickBot="1" x14ac:dyDescent="0.3">
      <c r="A55" s="5"/>
      <c r="B55" s="42" t="s">
        <v>135</v>
      </c>
      <c r="C55" s="54">
        <f t="shared" ref="C55:AR55" si="113">SUM(C54,C49,C45,C38,C32)</f>
        <v>60971459.469999999</v>
      </c>
      <c r="D55" s="54">
        <f t="shared" si="113"/>
        <v>59774795</v>
      </c>
      <c r="E55" s="54">
        <f t="shared" si="113"/>
        <v>58442795</v>
      </c>
      <c r="F55" s="54">
        <f t="shared" si="113"/>
        <v>58442795</v>
      </c>
      <c r="G55" s="54">
        <f t="shared" si="113"/>
        <v>58878652.049999997</v>
      </c>
      <c r="H55" s="54">
        <f t="shared" si="113"/>
        <v>59336301.952500001</v>
      </c>
      <c r="I55" s="54">
        <f t="shared" si="113"/>
        <v>355846798.47250003</v>
      </c>
      <c r="J55" s="54">
        <f t="shared" si="113"/>
        <v>12383269.960000001</v>
      </c>
      <c r="K55" s="54">
        <f t="shared" si="113"/>
        <v>12105550</v>
      </c>
      <c r="L55" s="54">
        <f t="shared" si="113"/>
        <v>11912950</v>
      </c>
      <c r="M55" s="54">
        <f t="shared" si="113"/>
        <v>11953758</v>
      </c>
      <c r="N55" s="54">
        <f t="shared" si="113"/>
        <v>12004050</v>
      </c>
      <c r="O55" s="54">
        <f t="shared" si="113"/>
        <v>12055250</v>
      </c>
      <c r="P55" s="54">
        <f t="shared" si="113"/>
        <v>72414827.960000008</v>
      </c>
      <c r="Q55" s="65">
        <f t="shared" si="113"/>
        <v>125743611</v>
      </c>
      <c r="R55" s="54">
        <f t="shared" si="113"/>
        <v>129839611</v>
      </c>
      <c r="S55" s="54">
        <f t="shared" si="113"/>
        <v>106472172</v>
      </c>
      <c r="T55" s="54">
        <f t="shared" si="113"/>
        <v>101597304</v>
      </c>
      <c r="U55" s="54">
        <f t="shared" si="113"/>
        <v>77207538.599999994</v>
      </c>
      <c r="V55" s="54">
        <f t="shared" si="113"/>
        <v>77974103.171999991</v>
      </c>
      <c r="W55" s="54">
        <f t="shared" si="113"/>
        <v>618834339.77199996</v>
      </c>
      <c r="X55" s="54">
        <f t="shared" si="113"/>
        <v>0</v>
      </c>
      <c r="Y55" s="54">
        <f t="shared" si="113"/>
        <v>6800000</v>
      </c>
      <c r="Z55" s="54">
        <f t="shared" si="113"/>
        <v>10405000</v>
      </c>
      <c r="AA55" s="54">
        <f t="shared" si="113"/>
        <v>17244750</v>
      </c>
      <c r="AB55" s="54">
        <f t="shared" si="113"/>
        <v>15739622.5</v>
      </c>
      <c r="AC55" s="54">
        <f t="shared" si="113"/>
        <v>5764855.1750000007</v>
      </c>
      <c r="AD55" s="54">
        <f t="shared" si="113"/>
        <v>55954227.674999997</v>
      </c>
      <c r="AE55" s="54">
        <f t="shared" si="113"/>
        <v>0</v>
      </c>
      <c r="AF55" s="54">
        <f t="shared" si="113"/>
        <v>140000</v>
      </c>
      <c r="AG55" s="54">
        <f t="shared" si="113"/>
        <v>140000</v>
      </c>
      <c r="AH55" s="54">
        <f t="shared" si="113"/>
        <v>140000</v>
      </c>
      <c r="AI55" s="54">
        <f t="shared" si="113"/>
        <v>140000</v>
      </c>
      <c r="AJ55" s="54">
        <f t="shared" si="113"/>
        <v>140000</v>
      </c>
      <c r="AK55" s="54">
        <f t="shared" si="113"/>
        <v>700000</v>
      </c>
      <c r="AL55" s="54">
        <f t="shared" si="113"/>
        <v>0</v>
      </c>
      <c r="AM55" s="54">
        <f t="shared" si="113"/>
        <v>0</v>
      </c>
      <c r="AN55" s="54">
        <f t="shared" si="113"/>
        <v>0</v>
      </c>
      <c r="AO55" s="54">
        <f t="shared" si="113"/>
        <v>10000000</v>
      </c>
      <c r="AP55" s="54">
        <f t="shared" si="113"/>
        <v>10000000</v>
      </c>
      <c r="AQ55" s="54">
        <f t="shared" si="113"/>
        <v>0</v>
      </c>
      <c r="AR55" s="54">
        <f t="shared" si="113"/>
        <v>20000000</v>
      </c>
      <c r="AS55" s="86">
        <f t="shared" si="6"/>
        <v>1123750193.8794999</v>
      </c>
      <c r="AT55" s="89">
        <f t="shared" si="7"/>
        <v>199098340.43000001</v>
      </c>
      <c r="AU55" s="89">
        <f t="shared" si="8"/>
        <v>208659956</v>
      </c>
      <c r="AV55" s="89">
        <f t="shared" si="9"/>
        <v>187372917</v>
      </c>
      <c r="AW55" s="89">
        <f t="shared" si="10"/>
        <v>199378607</v>
      </c>
    </row>
    <row r="56" spans="1:49" ht="30" x14ac:dyDescent="0.25">
      <c r="A56" s="18" t="s">
        <v>79</v>
      </c>
      <c r="B56" s="3" t="s">
        <v>113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  <c r="H56" s="76">
        <v>0</v>
      </c>
      <c r="I56" s="51">
        <f>SUM(C56:H56)</f>
        <v>0</v>
      </c>
      <c r="J56" s="50">
        <v>1110800</v>
      </c>
      <c r="K56" s="50">
        <v>1090900</v>
      </c>
      <c r="L56" s="50">
        <v>952500</v>
      </c>
      <c r="M56" s="50">
        <v>952500</v>
      </c>
      <c r="N56" s="50">
        <v>952500</v>
      </c>
      <c r="O56" s="50">
        <v>952500</v>
      </c>
      <c r="P56" s="51">
        <f>SUM(J56:O56)</f>
        <v>6011700</v>
      </c>
      <c r="Q56" s="62">
        <v>10000</v>
      </c>
      <c r="R56" s="50">
        <v>10000</v>
      </c>
      <c r="S56" s="50">
        <v>0</v>
      </c>
      <c r="T56" s="50">
        <v>0</v>
      </c>
      <c r="U56" s="50">
        <v>0</v>
      </c>
      <c r="V56" s="50">
        <v>0</v>
      </c>
      <c r="W56" s="51">
        <f>SUM(Q56:V56)</f>
        <v>20000</v>
      </c>
      <c r="X56" s="76">
        <v>0</v>
      </c>
      <c r="Y56" s="50">
        <v>1000000</v>
      </c>
      <c r="Z56" s="50">
        <v>1000000</v>
      </c>
      <c r="AA56" s="50">
        <v>1000000</v>
      </c>
      <c r="AB56" s="50">
        <v>1000000</v>
      </c>
      <c r="AC56" s="50">
        <v>1000000</v>
      </c>
      <c r="AD56" s="51">
        <f>SUM(X56:AC56)</f>
        <v>5000000</v>
      </c>
      <c r="AE56" s="76">
        <v>0</v>
      </c>
      <c r="AF56" s="50">
        <v>500000</v>
      </c>
      <c r="AG56" s="50">
        <v>500000</v>
      </c>
      <c r="AH56" s="50">
        <v>500000</v>
      </c>
      <c r="AI56" s="50">
        <v>500000</v>
      </c>
      <c r="AJ56" s="50">
        <v>500000</v>
      </c>
      <c r="AK56" s="51">
        <f>SUM(AE56:AJ56)</f>
        <v>2500000</v>
      </c>
      <c r="AL56" s="50">
        <v>10000</v>
      </c>
      <c r="AM56" s="50">
        <v>10000</v>
      </c>
      <c r="AN56" s="50">
        <v>10000</v>
      </c>
      <c r="AO56" s="50">
        <v>10000</v>
      </c>
      <c r="AP56" s="50">
        <v>10000</v>
      </c>
      <c r="AQ56" s="50">
        <v>10000</v>
      </c>
      <c r="AR56" s="63">
        <f>SUM(AL56:AQ56)</f>
        <v>60000</v>
      </c>
      <c r="AS56" s="86">
        <f t="shared" si="6"/>
        <v>13591700</v>
      </c>
      <c r="AT56" s="88">
        <f t="shared" si="7"/>
        <v>1120800</v>
      </c>
      <c r="AU56" s="88">
        <f t="shared" si="8"/>
        <v>2610900</v>
      </c>
      <c r="AV56" s="88">
        <f t="shared" si="9"/>
        <v>2462500</v>
      </c>
      <c r="AW56" s="88">
        <f t="shared" si="10"/>
        <v>2462500</v>
      </c>
    </row>
    <row r="57" spans="1:49" ht="30" x14ac:dyDescent="0.25">
      <c r="A57" s="19" t="s">
        <v>80</v>
      </c>
      <c r="B57" s="1" t="s">
        <v>82</v>
      </c>
      <c r="C57" s="76">
        <v>0</v>
      </c>
      <c r="D57" s="76">
        <v>0</v>
      </c>
      <c r="E57" s="52">
        <v>1000000</v>
      </c>
      <c r="F57" s="52">
        <v>1000000</v>
      </c>
      <c r="G57" s="52">
        <v>1000000</v>
      </c>
      <c r="H57" s="52">
        <v>1000000</v>
      </c>
      <c r="I57" s="51">
        <f t="shared" ref="I57:I58" si="114">SUM(C57:H57)</f>
        <v>4000000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51">
        <f t="shared" ref="P57:P58" si="115">SUM(J57:O57)</f>
        <v>0</v>
      </c>
      <c r="Q57" s="58">
        <v>0</v>
      </c>
      <c r="R57" s="52">
        <v>0</v>
      </c>
      <c r="S57" s="52">
        <v>0</v>
      </c>
      <c r="T57" s="50">
        <v>0</v>
      </c>
      <c r="U57" s="50">
        <v>0</v>
      </c>
      <c r="V57" s="50">
        <v>0</v>
      </c>
      <c r="W57" s="51">
        <f t="shared" ref="W57:W58" si="116">SUM(Q57:V57)</f>
        <v>0</v>
      </c>
      <c r="X57" s="76">
        <v>0</v>
      </c>
      <c r="Y57" s="52">
        <v>100000</v>
      </c>
      <c r="Z57" s="52">
        <v>100000</v>
      </c>
      <c r="AA57" s="52">
        <v>100000</v>
      </c>
      <c r="AB57" s="52">
        <v>100000</v>
      </c>
      <c r="AC57" s="52">
        <v>100000</v>
      </c>
      <c r="AD57" s="51">
        <f t="shared" ref="AD57:AD58" si="117">SUM(X57:AC57)</f>
        <v>500000</v>
      </c>
      <c r="AE57" s="76">
        <v>0</v>
      </c>
      <c r="AF57" s="50">
        <v>500000</v>
      </c>
      <c r="AG57" s="50">
        <v>500000</v>
      </c>
      <c r="AH57" s="50">
        <v>500000</v>
      </c>
      <c r="AI57" s="50">
        <v>500000</v>
      </c>
      <c r="AJ57" s="50">
        <v>500000</v>
      </c>
      <c r="AK57" s="51">
        <f t="shared" ref="AK57:AK58" si="118">SUM(AE57:AJ57)</f>
        <v>2500000</v>
      </c>
      <c r="AL57" s="52">
        <v>0</v>
      </c>
      <c r="AM57" s="52">
        <v>0</v>
      </c>
      <c r="AN57" s="52">
        <v>0</v>
      </c>
      <c r="AO57" s="52">
        <v>0</v>
      </c>
      <c r="AP57" s="52">
        <v>0</v>
      </c>
      <c r="AQ57" s="52">
        <v>0</v>
      </c>
      <c r="AR57" s="63">
        <f t="shared" ref="AR57:AR58" si="119">SUM(AL57:AQ57)</f>
        <v>0</v>
      </c>
      <c r="AS57" s="86">
        <f t="shared" si="6"/>
        <v>7000000</v>
      </c>
      <c r="AT57" s="88">
        <f t="shared" si="7"/>
        <v>0</v>
      </c>
      <c r="AU57" s="88">
        <f t="shared" si="8"/>
        <v>600000</v>
      </c>
      <c r="AV57" s="88">
        <f t="shared" si="9"/>
        <v>1600000</v>
      </c>
      <c r="AW57" s="88">
        <f t="shared" si="10"/>
        <v>1600000</v>
      </c>
    </row>
    <row r="58" spans="1:49" ht="16.5" thickBot="1" x14ac:dyDescent="0.3">
      <c r="A58" s="20" t="s">
        <v>81</v>
      </c>
      <c r="B58" s="23" t="s">
        <v>114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v>0</v>
      </c>
      <c r="I58" s="51">
        <f t="shared" si="114"/>
        <v>0</v>
      </c>
      <c r="J58" s="53">
        <v>160000</v>
      </c>
      <c r="K58" s="53">
        <v>160000</v>
      </c>
      <c r="L58" s="53">
        <v>160000</v>
      </c>
      <c r="M58" s="53">
        <v>160000</v>
      </c>
      <c r="N58" s="53">
        <v>160000</v>
      </c>
      <c r="O58" s="53">
        <v>160000</v>
      </c>
      <c r="P58" s="51">
        <f t="shared" si="115"/>
        <v>960000</v>
      </c>
      <c r="Q58" s="59">
        <v>0</v>
      </c>
      <c r="R58" s="53">
        <v>0</v>
      </c>
      <c r="S58" s="53">
        <v>0</v>
      </c>
      <c r="T58" s="50">
        <v>0</v>
      </c>
      <c r="U58" s="50">
        <v>0</v>
      </c>
      <c r="V58" s="50">
        <v>0</v>
      </c>
      <c r="W58" s="51">
        <f t="shared" si="116"/>
        <v>0</v>
      </c>
      <c r="X58" s="76">
        <v>0</v>
      </c>
      <c r="Y58" s="52">
        <v>500000</v>
      </c>
      <c r="Z58" s="52">
        <v>500000</v>
      </c>
      <c r="AA58" s="52">
        <v>500000</v>
      </c>
      <c r="AB58" s="52">
        <v>500000</v>
      </c>
      <c r="AC58" s="52">
        <v>500000</v>
      </c>
      <c r="AD58" s="51">
        <f t="shared" si="117"/>
        <v>2500000</v>
      </c>
      <c r="AE58" s="76">
        <v>0</v>
      </c>
      <c r="AF58" s="53">
        <v>100000</v>
      </c>
      <c r="AG58" s="53">
        <v>100000</v>
      </c>
      <c r="AH58" s="53">
        <v>100000</v>
      </c>
      <c r="AI58" s="53">
        <v>100000</v>
      </c>
      <c r="AJ58" s="53">
        <v>100000</v>
      </c>
      <c r="AK58" s="51">
        <f t="shared" si="118"/>
        <v>500000</v>
      </c>
      <c r="AL58" s="52">
        <v>0</v>
      </c>
      <c r="AM58" s="52">
        <v>0</v>
      </c>
      <c r="AN58" s="52">
        <v>0</v>
      </c>
      <c r="AO58" s="52">
        <v>0</v>
      </c>
      <c r="AP58" s="52">
        <v>0</v>
      </c>
      <c r="AQ58" s="52">
        <v>0</v>
      </c>
      <c r="AR58" s="63">
        <f t="shared" si="119"/>
        <v>0</v>
      </c>
      <c r="AS58" s="86">
        <f t="shared" si="6"/>
        <v>3960000</v>
      </c>
      <c r="AT58" s="88">
        <f t="shared" si="7"/>
        <v>160000</v>
      </c>
      <c r="AU58" s="88">
        <f t="shared" si="8"/>
        <v>760000</v>
      </c>
      <c r="AV58" s="88">
        <f t="shared" si="9"/>
        <v>760000</v>
      </c>
      <c r="AW58" s="88">
        <f t="shared" si="10"/>
        <v>760000</v>
      </c>
    </row>
    <row r="59" spans="1:49" s="38" customFormat="1" ht="30.75" thickBot="1" x14ac:dyDescent="0.3">
      <c r="A59" s="4"/>
      <c r="B59" s="6" t="s">
        <v>136</v>
      </c>
      <c r="C59" s="49">
        <f>SUM(C56:C58)</f>
        <v>0</v>
      </c>
      <c r="D59" s="49">
        <f t="shared" ref="D59:AR59" si="120">SUM(D56:D58)</f>
        <v>0</v>
      </c>
      <c r="E59" s="49">
        <f t="shared" si="120"/>
        <v>1000000</v>
      </c>
      <c r="F59" s="49">
        <f t="shared" si="120"/>
        <v>1000000</v>
      </c>
      <c r="G59" s="49">
        <f t="shared" si="120"/>
        <v>1000000</v>
      </c>
      <c r="H59" s="49">
        <f t="shared" si="120"/>
        <v>1000000</v>
      </c>
      <c r="I59" s="49">
        <f t="shared" si="120"/>
        <v>4000000</v>
      </c>
      <c r="J59" s="49">
        <f t="shared" si="120"/>
        <v>1270800</v>
      </c>
      <c r="K59" s="49">
        <f t="shared" si="120"/>
        <v>1250900</v>
      </c>
      <c r="L59" s="49">
        <f t="shared" si="120"/>
        <v>1112500</v>
      </c>
      <c r="M59" s="49">
        <f t="shared" si="120"/>
        <v>1112500</v>
      </c>
      <c r="N59" s="49">
        <f t="shared" si="120"/>
        <v>1112500</v>
      </c>
      <c r="O59" s="49">
        <f t="shared" si="120"/>
        <v>1112500</v>
      </c>
      <c r="P59" s="49">
        <f t="shared" si="120"/>
        <v>6971700</v>
      </c>
      <c r="Q59" s="60">
        <f t="shared" si="120"/>
        <v>10000</v>
      </c>
      <c r="R59" s="49">
        <f t="shared" si="120"/>
        <v>10000</v>
      </c>
      <c r="S59" s="49">
        <f t="shared" si="120"/>
        <v>0</v>
      </c>
      <c r="T59" s="49">
        <f t="shared" si="120"/>
        <v>0</v>
      </c>
      <c r="U59" s="49">
        <f t="shared" si="120"/>
        <v>0</v>
      </c>
      <c r="V59" s="49">
        <f t="shared" si="120"/>
        <v>0</v>
      </c>
      <c r="W59" s="49">
        <f t="shared" si="120"/>
        <v>20000</v>
      </c>
      <c r="X59" s="49">
        <f t="shared" si="120"/>
        <v>0</v>
      </c>
      <c r="Y59" s="49">
        <f t="shared" si="120"/>
        <v>1600000</v>
      </c>
      <c r="Z59" s="49">
        <f t="shared" si="120"/>
        <v>1600000</v>
      </c>
      <c r="AA59" s="49">
        <f t="shared" si="120"/>
        <v>1600000</v>
      </c>
      <c r="AB59" s="49">
        <f t="shared" si="120"/>
        <v>1600000</v>
      </c>
      <c r="AC59" s="49">
        <f t="shared" si="120"/>
        <v>1600000</v>
      </c>
      <c r="AD59" s="49">
        <f t="shared" si="120"/>
        <v>8000000</v>
      </c>
      <c r="AE59" s="49">
        <f t="shared" si="120"/>
        <v>0</v>
      </c>
      <c r="AF59" s="49">
        <f t="shared" si="120"/>
        <v>1100000</v>
      </c>
      <c r="AG59" s="49">
        <f t="shared" si="120"/>
        <v>1100000</v>
      </c>
      <c r="AH59" s="49">
        <f t="shared" si="120"/>
        <v>1100000</v>
      </c>
      <c r="AI59" s="49">
        <f t="shared" si="120"/>
        <v>1100000</v>
      </c>
      <c r="AJ59" s="49">
        <f t="shared" si="120"/>
        <v>1100000</v>
      </c>
      <c r="AK59" s="49">
        <f t="shared" si="120"/>
        <v>5500000</v>
      </c>
      <c r="AL59" s="49">
        <f t="shared" si="120"/>
        <v>10000</v>
      </c>
      <c r="AM59" s="49">
        <f t="shared" si="120"/>
        <v>10000</v>
      </c>
      <c r="AN59" s="49">
        <f t="shared" si="120"/>
        <v>10000</v>
      </c>
      <c r="AO59" s="49">
        <f t="shared" si="120"/>
        <v>10000</v>
      </c>
      <c r="AP59" s="49">
        <f t="shared" si="120"/>
        <v>10000</v>
      </c>
      <c r="AQ59" s="49">
        <f t="shared" si="120"/>
        <v>10000</v>
      </c>
      <c r="AR59" s="49">
        <f t="shared" si="120"/>
        <v>60000</v>
      </c>
      <c r="AS59" s="86">
        <f t="shared" si="6"/>
        <v>24551700</v>
      </c>
      <c r="AT59" s="88">
        <f t="shared" si="7"/>
        <v>1280800</v>
      </c>
      <c r="AU59" s="88">
        <f t="shared" si="8"/>
        <v>3970900</v>
      </c>
      <c r="AV59" s="88">
        <f t="shared" si="9"/>
        <v>4822500</v>
      </c>
      <c r="AW59" s="88">
        <f t="shared" si="10"/>
        <v>4822500</v>
      </c>
    </row>
    <row r="60" spans="1:49" ht="30" x14ac:dyDescent="0.25">
      <c r="A60" s="18" t="s">
        <v>83</v>
      </c>
      <c r="B60" s="3" t="s">
        <v>115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v>0</v>
      </c>
      <c r="I60" s="51">
        <f>SUM(C60:H60)</f>
        <v>0</v>
      </c>
      <c r="J60" s="50">
        <v>5224816</v>
      </c>
      <c r="K60" s="50">
        <v>23190000</v>
      </c>
      <c r="L60" s="50">
        <v>891000</v>
      </c>
      <c r="M60" s="50">
        <v>780000</v>
      </c>
      <c r="N60" s="76">
        <v>0</v>
      </c>
      <c r="O60" s="76">
        <v>0</v>
      </c>
      <c r="P60" s="51">
        <f>SUM(J60:O60)</f>
        <v>30085816</v>
      </c>
      <c r="Q60" s="62">
        <v>7844050</v>
      </c>
      <c r="R60" s="50">
        <v>10637300</v>
      </c>
      <c r="S60" s="50">
        <v>7615300</v>
      </c>
      <c r="T60" s="50">
        <v>8751950</v>
      </c>
      <c r="U60" s="50">
        <v>8751950</v>
      </c>
      <c r="V60" s="50">
        <v>8751950</v>
      </c>
      <c r="W60" s="51">
        <f>SUM(Q60:V60)</f>
        <v>52352500</v>
      </c>
      <c r="X60" s="76">
        <v>0</v>
      </c>
      <c r="Y60" s="50">
        <v>100000</v>
      </c>
      <c r="Z60" s="50">
        <v>200000</v>
      </c>
      <c r="AA60" s="50">
        <v>300000</v>
      </c>
      <c r="AB60" s="50">
        <v>400000</v>
      </c>
      <c r="AC60" s="50">
        <v>500000</v>
      </c>
      <c r="AD60" s="51">
        <f>SUM(X60:AC60)</f>
        <v>1500000</v>
      </c>
      <c r="AE60" s="76">
        <v>0</v>
      </c>
      <c r="AF60" s="76">
        <v>0</v>
      </c>
      <c r="AG60" s="76">
        <v>0</v>
      </c>
      <c r="AH60" s="76">
        <v>0</v>
      </c>
      <c r="AI60" s="76">
        <v>0</v>
      </c>
      <c r="AJ60" s="76">
        <v>0</v>
      </c>
      <c r="AK60" s="51">
        <f>SUM(AE60:AJ60)</f>
        <v>0</v>
      </c>
      <c r="AL60" s="50">
        <v>638946.74</v>
      </c>
      <c r="AM60" s="50">
        <v>700000</v>
      </c>
      <c r="AN60" s="50">
        <f>AM60*0.05+AM60</f>
        <v>735000</v>
      </c>
      <c r="AO60" s="50">
        <f t="shared" ref="AO60:AQ60" si="121">AN60*0.05+AN60</f>
        <v>771750</v>
      </c>
      <c r="AP60" s="50">
        <f t="shared" si="121"/>
        <v>810337.5</v>
      </c>
      <c r="AQ60" s="50">
        <f t="shared" si="121"/>
        <v>850854.375</v>
      </c>
      <c r="AR60" s="63">
        <f>SUM(AL60:AQ60)</f>
        <v>4506888.6150000002</v>
      </c>
      <c r="AS60" s="86">
        <f t="shared" si="6"/>
        <v>88445204.61500001</v>
      </c>
      <c r="AT60" s="88">
        <f t="shared" si="7"/>
        <v>13068866</v>
      </c>
      <c r="AU60" s="88">
        <f t="shared" si="8"/>
        <v>34627300</v>
      </c>
      <c r="AV60" s="88">
        <f t="shared" si="9"/>
        <v>9441300</v>
      </c>
      <c r="AW60" s="88">
        <f t="shared" si="10"/>
        <v>10603700</v>
      </c>
    </row>
    <row r="61" spans="1:49" ht="15.75" x14ac:dyDescent="0.25">
      <c r="A61" s="19" t="s">
        <v>84</v>
      </c>
      <c r="B61" s="1" t="s">
        <v>86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  <c r="H61" s="76">
        <v>0</v>
      </c>
      <c r="I61" s="51">
        <f t="shared" ref="I61:I62" si="122">SUM(C61:H61)</f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51">
        <f t="shared" ref="P61:P62" si="123">SUM(J61:O61)</f>
        <v>0</v>
      </c>
      <c r="Q61" s="58">
        <v>321450</v>
      </c>
      <c r="R61" s="52">
        <v>134500</v>
      </c>
      <c r="S61" s="52">
        <v>95000</v>
      </c>
      <c r="T61" s="52">
        <v>98000</v>
      </c>
      <c r="U61" s="52">
        <v>98000</v>
      </c>
      <c r="V61" s="52">
        <v>98000</v>
      </c>
      <c r="W61" s="51">
        <f t="shared" ref="W61:W62" si="124">SUM(Q61:V61)</f>
        <v>844950</v>
      </c>
      <c r="X61" s="52">
        <v>284549</v>
      </c>
      <c r="Y61" s="50">
        <v>100000</v>
      </c>
      <c r="Z61" s="50">
        <v>200000</v>
      </c>
      <c r="AA61" s="50">
        <v>300000</v>
      </c>
      <c r="AB61" s="50">
        <v>400000</v>
      </c>
      <c r="AC61" s="50">
        <v>500000</v>
      </c>
      <c r="AD61" s="51">
        <f t="shared" ref="AD61:AD62" si="125">SUM(X61:AC61)</f>
        <v>1784549</v>
      </c>
      <c r="AE61" s="52">
        <v>275921</v>
      </c>
      <c r="AF61" s="52">
        <v>300000</v>
      </c>
      <c r="AG61" s="52">
        <v>300000</v>
      </c>
      <c r="AH61" s="52">
        <v>300000</v>
      </c>
      <c r="AI61" s="52">
        <v>300000</v>
      </c>
      <c r="AJ61" s="52">
        <v>300000</v>
      </c>
      <c r="AK61" s="51">
        <f t="shared" ref="AK61:AK62" si="126">SUM(AE61:AJ61)</f>
        <v>1775921</v>
      </c>
      <c r="AL61" s="52">
        <v>506160</v>
      </c>
      <c r="AM61" s="52">
        <v>506160</v>
      </c>
      <c r="AN61" s="52">
        <v>506160</v>
      </c>
      <c r="AO61" s="52">
        <v>506160</v>
      </c>
      <c r="AP61" s="52">
        <v>506160</v>
      </c>
      <c r="AQ61" s="52">
        <v>506160</v>
      </c>
      <c r="AR61" s="63">
        <f t="shared" ref="AR61:AR62" si="127">SUM(AL61:AQ61)</f>
        <v>3036960</v>
      </c>
      <c r="AS61" s="86">
        <f t="shared" si="6"/>
        <v>7442380</v>
      </c>
      <c r="AT61" s="88">
        <f t="shared" si="7"/>
        <v>605999</v>
      </c>
      <c r="AU61" s="88">
        <f t="shared" si="8"/>
        <v>1040660</v>
      </c>
      <c r="AV61" s="88">
        <f t="shared" si="9"/>
        <v>1101160</v>
      </c>
      <c r="AW61" s="88">
        <f t="shared" si="10"/>
        <v>1204160</v>
      </c>
    </row>
    <row r="62" spans="1:49" ht="30.75" thickBot="1" x14ac:dyDescent="0.3">
      <c r="A62" s="20" t="s">
        <v>85</v>
      </c>
      <c r="B62" s="2" t="s">
        <v>116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76">
        <v>0</v>
      </c>
      <c r="I62" s="51">
        <f t="shared" si="122"/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51">
        <f t="shared" si="123"/>
        <v>0</v>
      </c>
      <c r="Q62" s="59">
        <v>96000</v>
      </c>
      <c r="R62" s="53">
        <v>107000</v>
      </c>
      <c r="S62" s="53">
        <v>104000</v>
      </c>
      <c r="T62" s="53">
        <v>100000</v>
      </c>
      <c r="U62" s="53">
        <v>100000</v>
      </c>
      <c r="V62" s="53">
        <v>100000</v>
      </c>
      <c r="W62" s="51">
        <f t="shared" si="124"/>
        <v>607000</v>
      </c>
      <c r="X62" s="76">
        <v>0</v>
      </c>
      <c r="Y62" s="50">
        <v>100000</v>
      </c>
      <c r="Z62" s="50">
        <v>200000</v>
      </c>
      <c r="AA62" s="50">
        <v>300000</v>
      </c>
      <c r="AB62" s="50">
        <v>400000</v>
      </c>
      <c r="AC62" s="50">
        <v>500000</v>
      </c>
      <c r="AD62" s="51">
        <f t="shared" si="125"/>
        <v>1500000</v>
      </c>
      <c r="AE62" s="76">
        <v>0</v>
      </c>
      <c r="AF62" s="76">
        <v>0</v>
      </c>
      <c r="AG62" s="76">
        <v>0</v>
      </c>
      <c r="AH62" s="76">
        <v>0</v>
      </c>
      <c r="AI62" s="76">
        <v>0</v>
      </c>
      <c r="AJ62" s="76">
        <v>0</v>
      </c>
      <c r="AK62" s="51">
        <f t="shared" si="126"/>
        <v>0</v>
      </c>
      <c r="AL62" s="53"/>
      <c r="AM62" s="53"/>
      <c r="AN62" s="53"/>
      <c r="AO62" s="53"/>
      <c r="AP62" s="53"/>
      <c r="AQ62" s="53"/>
      <c r="AR62" s="63">
        <f t="shared" si="127"/>
        <v>0</v>
      </c>
      <c r="AS62" s="86">
        <f t="shared" si="6"/>
        <v>2107000</v>
      </c>
      <c r="AT62" s="88">
        <f t="shared" si="7"/>
        <v>96000</v>
      </c>
      <c r="AU62" s="88">
        <f t="shared" si="8"/>
        <v>207000</v>
      </c>
      <c r="AV62" s="88">
        <f t="shared" si="9"/>
        <v>304000</v>
      </c>
      <c r="AW62" s="88">
        <f t="shared" si="10"/>
        <v>400000</v>
      </c>
    </row>
    <row r="63" spans="1:49" s="38" customFormat="1" ht="30.75" thickBot="1" x14ac:dyDescent="0.3">
      <c r="A63" s="4"/>
      <c r="B63" s="6" t="s">
        <v>137</v>
      </c>
      <c r="C63" s="49">
        <f>SUM(C60:C62)</f>
        <v>0</v>
      </c>
      <c r="D63" s="49">
        <f t="shared" ref="D63:AR63" si="128">SUM(D60:D62)</f>
        <v>0</v>
      </c>
      <c r="E63" s="49">
        <f t="shared" si="128"/>
        <v>0</v>
      </c>
      <c r="F63" s="49">
        <f t="shared" si="128"/>
        <v>0</v>
      </c>
      <c r="G63" s="49">
        <f t="shared" si="128"/>
        <v>0</v>
      </c>
      <c r="H63" s="49">
        <f t="shared" si="128"/>
        <v>0</v>
      </c>
      <c r="I63" s="49">
        <f t="shared" si="128"/>
        <v>0</v>
      </c>
      <c r="J63" s="49">
        <f t="shared" si="128"/>
        <v>5224816</v>
      </c>
      <c r="K63" s="49">
        <f t="shared" si="128"/>
        <v>23190000</v>
      </c>
      <c r="L63" s="49">
        <f t="shared" si="128"/>
        <v>891000</v>
      </c>
      <c r="M63" s="49">
        <f t="shared" si="128"/>
        <v>780000</v>
      </c>
      <c r="N63" s="49">
        <f t="shared" si="128"/>
        <v>0</v>
      </c>
      <c r="O63" s="49">
        <f t="shared" si="128"/>
        <v>0</v>
      </c>
      <c r="P63" s="49">
        <f t="shared" si="128"/>
        <v>30085816</v>
      </c>
      <c r="Q63" s="60">
        <f t="shared" si="128"/>
        <v>8261500</v>
      </c>
      <c r="R63" s="49">
        <f t="shared" si="128"/>
        <v>10878800</v>
      </c>
      <c r="S63" s="49">
        <f t="shared" si="128"/>
        <v>7814300</v>
      </c>
      <c r="T63" s="49">
        <f t="shared" si="128"/>
        <v>8949950</v>
      </c>
      <c r="U63" s="49">
        <f t="shared" si="128"/>
        <v>8949950</v>
      </c>
      <c r="V63" s="49">
        <f t="shared" si="128"/>
        <v>8949950</v>
      </c>
      <c r="W63" s="49">
        <f t="shared" si="128"/>
        <v>53804450</v>
      </c>
      <c r="X63" s="49">
        <f t="shared" si="128"/>
        <v>284549</v>
      </c>
      <c r="Y63" s="49">
        <f t="shared" si="128"/>
        <v>300000</v>
      </c>
      <c r="Z63" s="49">
        <f t="shared" si="128"/>
        <v>600000</v>
      </c>
      <c r="AA63" s="49">
        <f t="shared" si="128"/>
        <v>900000</v>
      </c>
      <c r="AB63" s="49">
        <f t="shared" si="128"/>
        <v>1200000</v>
      </c>
      <c r="AC63" s="49">
        <f t="shared" si="128"/>
        <v>1500000</v>
      </c>
      <c r="AD63" s="49">
        <f t="shared" si="128"/>
        <v>4784549</v>
      </c>
      <c r="AE63" s="49">
        <f t="shared" si="128"/>
        <v>275921</v>
      </c>
      <c r="AF63" s="49">
        <f t="shared" si="128"/>
        <v>300000</v>
      </c>
      <c r="AG63" s="49">
        <f t="shared" si="128"/>
        <v>300000</v>
      </c>
      <c r="AH63" s="49">
        <f t="shared" si="128"/>
        <v>300000</v>
      </c>
      <c r="AI63" s="49">
        <f t="shared" si="128"/>
        <v>300000</v>
      </c>
      <c r="AJ63" s="49">
        <f t="shared" si="128"/>
        <v>300000</v>
      </c>
      <c r="AK63" s="49">
        <f t="shared" si="128"/>
        <v>1775921</v>
      </c>
      <c r="AL63" s="49">
        <f t="shared" si="128"/>
        <v>1145106.74</v>
      </c>
      <c r="AM63" s="49">
        <f t="shared" si="128"/>
        <v>1206160</v>
      </c>
      <c r="AN63" s="49">
        <f t="shared" si="128"/>
        <v>1241160</v>
      </c>
      <c r="AO63" s="49">
        <f t="shared" si="128"/>
        <v>1277910</v>
      </c>
      <c r="AP63" s="49">
        <f t="shared" si="128"/>
        <v>1316497.5</v>
      </c>
      <c r="AQ63" s="49">
        <f t="shared" si="128"/>
        <v>1357014.375</v>
      </c>
      <c r="AR63" s="49">
        <f t="shared" si="128"/>
        <v>7543848.6150000002</v>
      </c>
      <c r="AS63" s="86">
        <f t="shared" si="6"/>
        <v>97994584.614999995</v>
      </c>
      <c r="AT63" s="88">
        <f t="shared" si="7"/>
        <v>13770865</v>
      </c>
      <c r="AU63" s="88">
        <f t="shared" si="8"/>
        <v>35874960</v>
      </c>
      <c r="AV63" s="88">
        <f t="shared" si="9"/>
        <v>10846460</v>
      </c>
      <c r="AW63" s="88">
        <f t="shared" si="10"/>
        <v>12207860</v>
      </c>
    </row>
    <row r="64" spans="1:49" ht="15.75" x14ac:dyDescent="0.25">
      <c r="A64" s="18" t="s">
        <v>87</v>
      </c>
      <c r="B64" s="3" t="s">
        <v>91</v>
      </c>
      <c r="C64" s="73">
        <v>2600000</v>
      </c>
      <c r="D64" s="73">
        <v>2790000</v>
      </c>
      <c r="E64" s="73">
        <v>2790000</v>
      </c>
      <c r="F64" s="73">
        <v>2790000</v>
      </c>
      <c r="G64" s="73">
        <f>F64</f>
        <v>2790000</v>
      </c>
      <c r="H64" s="73">
        <f>G64</f>
        <v>2790000</v>
      </c>
      <c r="I64" s="51">
        <f>SUM(C64:H64)</f>
        <v>16550000</v>
      </c>
      <c r="J64" s="73">
        <v>5989000</v>
      </c>
      <c r="K64" s="73">
        <v>882000</v>
      </c>
      <c r="L64" s="73">
        <v>882000</v>
      </c>
      <c r="M64" s="73">
        <v>882000</v>
      </c>
      <c r="N64" s="73">
        <f>M64</f>
        <v>882000</v>
      </c>
      <c r="O64" s="73">
        <f>N64</f>
        <v>882000</v>
      </c>
      <c r="P64" s="51">
        <f>SUM(J64:O64)</f>
        <v>10399000</v>
      </c>
      <c r="Q64" s="62">
        <v>4285060</v>
      </c>
      <c r="R64" s="50">
        <v>7681160</v>
      </c>
      <c r="S64" s="50">
        <v>4163390</v>
      </c>
      <c r="T64" s="50">
        <v>2593065</v>
      </c>
      <c r="U64" s="50">
        <v>2593065</v>
      </c>
      <c r="V64" s="50">
        <v>2593065</v>
      </c>
      <c r="W64" s="51">
        <f>SUM(Q64:V64)</f>
        <v>23908805</v>
      </c>
      <c r="X64" s="76">
        <v>0</v>
      </c>
      <c r="Y64" s="76">
        <v>0</v>
      </c>
      <c r="Z64" s="50">
        <v>5000000</v>
      </c>
      <c r="AA64" s="50">
        <v>5000000</v>
      </c>
      <c r="AB64" s="50">
        <v>5000000</v>
      </c>
      <c r="AC64" s="50">
        <v>5000000</v>
      </c>
      <c r="AD64" s="51">
        <f>SUM(X64:AC64)</f>
        <v>20000000</v>
      </c>
      <c r="AE64" s="76">
        <v>0</v>
      </c>
      <c r="AF64" s="76">
        <v>0</v>
      </c>
      <c r="AG64" s="76">
        <v>0</v>
      </c>
      <c r="AH64" s="76">
        <v>0</v>
      </c>
      <c r="AI64" s="76">
        <v>0</v>
      </c>
      <c r="AJ64" s="76">
        <v>0</v>
      </c>
      <c r="AK64" s="51">
        <f>SUM(AE64:AJ64)</f>
        <v>0</v>
      </c>
      <c r="AL64" s="76">
        <v>0</v>
      </c>
      <c r="AM64" s="76">
        <v>0</v>
      </c>
      <c r="AN64" s="76">
        <v>0</v>
      </c>
      <c r="AO64" s="76">
        <v>0</v>
      </c>
      <c r="AP64" s="76">
        <v>0</v>
      </c>
      <c r="AQ64" s="76">
        <v>0</v>
      </c>
      <c r="AR64" s="63">
        <f>SUM(AL64:AQ64)</f>
        <v>0</v>
      </c>
      <c r="AS64" s="86">
        <f t="shared" si="6"/>
        <v>70857805</v>
      </c>
      <c r="AT64" s="88">
        <f t="shared" si="7"/>
        <v>12874060</v>
      </c>
      <c r="AU64" s="88">
        <f t="shared" si="8"/>
        <v>11353160</v>
      </c>
      <c r="AV64" s="88">
        <f t="shared" si="9"/>
        <v>12835390</v>
      </c>
      <c r="AW64" s="88">
        <f t="shared" si="10"/>
        <v>11265065</v>
      </c>
    </row>
    <row r="65" spans="1:49" ht="18" customHeight="1" x14ac:dyDescent="0.25">
      <c r="A65" s="19" t="s">
        <v>88</v>
      </c>
      <c r="B65" s="1" t="s">
        <v>92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51">
        <f t="shared" ref="I65:I69" si="129">SUM(C65:H65)</f>
        <v>0</v>
      </c>
      <c r="J65" s="72">
        <v>90000</v>
      </c>
      <c r="K65" s="72">
        <v>300000</v>
      </c>
      <c r="L65" s="72">
        <v>300000</v>
      </c>
      <c r="M65" s="72">
        <v>300000</v>
      </c>
      <c r="N65" s="72">
        <v>300000</v>
      </c>
      <c r="O65" s="72">
        <v>300000</v>
      </c>
      <c r="P65" s="51">
        <f t="shared" ref="P65:P69" si="130">SUM(J65:O65)</f>
        <v>1590000</v>
      </c>
      <c r="Q65" s="58">
        <v>6649038.1899999995</v>
      </c>
      <c r="R65" s="52">
        <v>6900500</v>
      </c>
      <c r="S65" s="52">
        <v>7590480</v>
      </c>
      <c r="T65" s="52">
        <v>7759400</v>
      </c>
      <c r="U65" s="52">
        <v>7759400</v>
      </c>
      <c r="V65" s="52">
        <v>7759400</v>
      </c>
      <c r="W65" s="51">
        <f t="shared" ref="W65:W69" si="131">SUM(Q65:V65)</f>
        <v>44418218.189999998</v>
      </c>
      <c r="X65" s="76">
        <v>0</v>
      </c>
      <c r="Y65" s="76">
        <v>0</v>
      </c>
      <c r="Z65" s="50">
        <v>5000000</v>
      </c>
      <c r="AA65" s="50">
        <v>5000000</v>
      </c>
      <c r="AB65" s="50">
        <v>5000000</v>
      </c>
      <c r="AC65" s="50">
        <v>5000000</v>
      </c>
      <c r="AD65" s="51">
        <f t="shared" ref="AD65:AD69" si="132">SUM(X65:AC65)</f>
        <v>20000000</v>
      </c>
      <c r="AE65" s="72">
        <v>75000000</v>
      </c>
      <c r="AF65" s="72">
        <v>75000000</v>
      </c>
      <c r="AG65" s="72">
        <v>80000000</v>
      </c>
      <c r="AH65" s="72">
        <v>80000000</v>
      </c>
      <c r="AI65" s="72">
        <v>90000000</v>
      </c>
      <c r="AJ65" s="72">
        <v>90000000</v>
      </c>
      <c r="AK65" s="51">
        <f t="shared" ref="AK65:AK69" si="133">SUM(AE65:AJ65)</f>
        <v>490000000</v>
      </c>
      <c r="AL65" s="76">
        <v>0</v>
      </c>
      <c r="AM65" s="76">
        <v>0</v>
      </c>
      <c r="AN65" s="76">
        <v>0</v>
      </c>
      <c r="AO65" s="76">
        <v>0</v>
      </c>
      <c r="AP65" s="76">
        <v>0</v>
      </c>
      <c r="AQ65" s="76">
        <v>0</v>
      </c>
      <c r="AR65" s="63">
        <f t="shared" ref="AR65:AR69" si="134">SUM(AL65:AQ65)</f>
        <v>0</v>
      </c>
      <c r="AS65" s="86">
        <f t="shared" si="6"/>
        <v>556008218.19000006</v>
      </c>
      <c r="AT65" s="88">
        <f t="shared" si="7"/>
        <v>6739038.1899999995</v>
      </c>
      <c r="AU65" s="88">
        <f t="shared" si="8"/>
        <v>82200500</v>
      </c>
      <c r="AV65" s="88">
        <f t="shared" si="9"/>
        <v>92890480</v>
      </c>
      <c r="AW65" s="88">
        <f t="shared" si="10"/>
        <v>93059400</v>
      </c>
    </row>
    <row r="66" spans="1:49" ht="15.75" x14ac:dyDescent="0.25">
      <c r="A66" s="19" t="s">
        <v>89</v>
      </c>
      <c r="B66" s="1" t="s">
        <v>93</v>
      </c>
      <c r="C66" s="76">
        <v>0</v>
      </c>
      <c r="D66" s="76">
        <v>0</v>
      </c>
      <c r="E66" s="76">
        <v>0</v>
      </c>
      <c r="F66" s="76">
        <v>0</v>
      </c>
      <c r="G66" s="76">
        <v>0</v>
      </c>
      <c r="H66" s="76">
        <v>0</v>
      </c>
      <c r="I66" s="51">
        <f t="shared" si="129"/>
        <v>0</v>
      </c>
      <c r="J66" s="72">
        <v>888125</v>
      </c>
      <c r="K66" s="72">
        <v>540000</v>
      </c>
      <c r="L66" s="72">
        <v>545000</v>
      </c>
      <c r="M66" s="72">
        <v>556000</v>
      </c>
      <c r="N66" s="72">
        <v>586000</v>
      </c>
      <c r="O66" s="72">
        <v>600000</v>
      </c>
      <c r="P66" s="51">
        <f t="shared" si="130"/>
        <v>3715125</v>
      </c>
      <c r="Q66" s="58">
        <v>1835150</v>
      </c>
      <c r="R66" s="52">
        <v>2154500</v>
      </c>
      <c r="S66" s="52">
        <v>1110000</v>
      </c>
      <c r="T66" s="52">
        <v>1205000</v>
      </c>
      <c r="U66" s="52">
        <v>1205000</v>
      </c>
      <c r="V66" s="52">
        <v>1205000</v>
      </c>
      <c r="W66" s="51">
        <f t="shared" si="131"/>
        <v>8714650</v>
      </c>
      <c r="X66" s="76">
        <v>0</v>
      </c>
      <c r="Y66" s="76">
        <v>0</v>
      </c>
      <c r="Z66" s="52"/>
      <c r="AA66" s="52"/>
      <c r="AB66" s="52"/>
      <c r="AC66" s="52"/>
      <c r="AD66" s="51">
        <f t="shared" si="132"/>
        <v>0</v>
      </c>
      <c r="AE66" s="72">
        <v>11500000</v>
      </c>
      <c r="AF66" s="72">
        <v>12000000</v>
      </c>
      <c r="AG66" s="72">
        <v>12000000</v>
      </c>
      <c r="AH66" s="72">
        <v>15000000</v>
      </c>
      <c r="AI66" s="72">
        <v>15000000</v>
      </c>
      <c r="AJ66" s="72">
        <v>15000000</v>
      </c>
      <c r="AK66" s="51">
        <f t="shared" si="133"/>
        <v>80500000</v>
      </c>
      <c r="AL66" s="76">
        <v>0</v>
      </c>
      <c r="AM66" s="76">
        <v>0</v>
      </c>
      <c r="AN66" s="76">
        <v>0</v>
      </c>
      <c r="AO66" s="76">
        <v>0</v>
      </c>
      <c r="AP66" s="76">
        <v>0</v>
      </c>
      <c r="AQ66" s="76">
        <v>0</v>
      </c>
      <c r="AR66" s="63">
        <f t="shared" si="134"/>
        <v>0</v>
      </c>
      <c r="AS66" s="86">
        <f t="shared" si="6"/>
        <v>92929775</v>
      </c>
      <c r="AT66" s="88">
        <f t="shared" si="7"/>
        <v>2723275</v>
      </c>
      <c r="AU66" s="88">
        <f t="shared" si="8"/>
        <v>14694500</v>
      </c>
      <c r="AV66" s="88">
        <f t="shared" si="9"/>
        <v>13655000</v>
      </c>
      <c r="AW66" s="88">
        <f t="shared" si="10"/>
        <v>16761000</v>
      </c>
    </row>
    <row r="67" spans="1:49" ht="15.75" x14ac:dyDescent="0.25">
      <c r="A67" s="45" t="s">
        <v>90</v>
      </c>
      <c r="B67" s="1" t="s">
        <v>94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55">
        <f t="shared" si="129"/>
        <v>0</v>
      </c>
      <c r="J67" s="72">
        <v>2550000</v>
      </c>
      <c r="K67" s="72">
        <v>2260747</v>
      </c>
      <c r="L67" s="72">
        <v>2300000</v>
      </c>
      <c r="M67" s="72">
        <v>2500000</v>
      </c>
      <c r="N67" s="72">
        <v>2750000</v>
      </c>
      <c r="O67" s="72">
        <v>3000000</v>
      </c>
      <c r="P67" s="55">
        <f t="shared" si="130"/>
        <v>15360747</v>
      </c>
      <c r="Q67" s="58">
        <v>39118227.810000002</v>
      </c>
      <c r="R67" s="52">
        <v>68756355</v>
      </c>
      <c r="S67" s="52">
        <v>53681445</v>
      </c>
      <c r="T67" s="52">
        <v>43182638.530000001</v>
      </c>
      <c r="U67" s="52">
        <v>43182638.530000001</v>
      </c>
      <c r="V67" s="52">
        <v>43182638.530000001</v>
      </c>
      <c r="W67" s="55">
        <f t="shared" si="131"/>
        <v>291103943.39999998</v>
      </c>
      <c r="X67" s="76">
        <v>0</v>
      </c>
      <c r="Y67" s="76">
        <v>0</v>
      </c>
      <c r="Z67" s="50">
        <v>5000000</v>
      </c>
      <c r="AA67" s="50">
        <v>5000000</v>
      </c>
      <c r="AB67" s="50">
        <v>5000000</v>
      </c>
      <c r="AC67" s="50">
        <v>5000000</v>
      </c>
      <c r="AD67" s="55">
        <f t="shared" si="132"/>
        <v>20000000</v>
      </c>
      <c r="AE67" s="72">
        <v>400000000</v>
      </c>
      <c r="AF67" s="72">
        <v>400000000</v>
      </c>
      <c r="AG67" s="72">
        <v>400000000</v>
      </c>
      <c r="AH67" s="72">
        <v>400000000</v>
      </c>
      <c r="AI67" s="72">
        <v>400000000</v>
      </c>
      <c r="AJ67" s="72">
        <v>400000000</v>
      </c>
      <c r="AK67" s="55">
        <f t="shared" si="133"/>
        <v>2400000000</v>
      </c>
      <c r="AL67" s="76">
        <v>0</v>
      </c>
      <c r="AM67" s="76">
        <v>0</v>
      </c>
      <c r="AN67" s="76">
        <v>0</v>
      </c>
      <c r="AO67" s="76">
        <v>0</v>
      </c>
      <c r="AP67" s="76">
        <v>0</v>
      </c>
      <c r="AQ67" s="76">
        <v>0</v>
      </c>
      <c r="AR67" s="55">
        <f t="shared" si="134"/>
        <v>0</v>
      </c>
      <c r="AS67" s="86">
        <f t="shared" si="6"/>
        <v>2726464690.4000001</v>
      </c>
      <c r="AT67" s="88">
        <f t="shared" si="7"/>
        <v>41668227.810000002</v>
      </c>
      <c r="AU67" s="88">
        <f t="shared" si="8"/>
        <v>471017102</v>
      </c>
      <c r="AV67" s="88">
        <f t="shared" si="9"/>
        <v>460981445</v>
      </c>
      <c r="AW67" s="88">
        <f t="shared" si="10"/>
        <v>450682638.52999997</v>
      </c>
    </row>
    <row r="68" spans="1:49" ht="15.75" x14ac:dyDescent="0.25">
      <c r="A68" s="45" t="s">
        <v>117</v>
      </c>
      <c r="B68" s="1" t="s">
        <v>144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  <c r="I68" s="55">
        <f t="shared" si="129"/>
        <v>0</v>
      </c>
      <c r="J68" s="52">
        <v>1586747</v>
      </c>
      <c r="K68" s="52">
        <v>1586747</v>
      </c>
      <c r="L68" s="52">
        <v>1586747</v>
      </c>
      <c r="M68" s="52">
        <v>1586747</v>
      </c>
      <c r="N68" s="52">
        <v>1586747</v>
      </c>
      <c r="O68" s="52">
        <v>1586747</v>
      </c>
      <c r="P68" s="55">
        <f t="shared" si="130"/>
        <v>9520482</v>
      </c>
      <c r="Q68" s="58">
        <v>675000</v>
      </c>
      <c r="R68" s="52">
        <v>475000</v>
      </c>
      <c r="S68" s="52">
        <v>576460</v>
      </c>
      <c r="T68" s="52">
        <v>467730</v>
      </c>
      <c r="U68" s="52">
        <v>467730</v>
      </c>
      <c r="V68" s="52">
        <v>467730</v>
      </c>
      <c r="W68" s="55">
        <f t="shared" si="131"/>
        <v>3129650</v>
      </c>
      <c r="X68" s="76">
        <v>0</v>
      </c>
      <c r="Y68" s="76">
        <v>0</v>
      </c>
      <c r="Z68" s="52">
        <v>500000</v>
      </c>
      <c r="AA68" s="52">
        <v>500000</v>
      </c>
      <c r="AB68" s="52">
        <v>500000</v>
      </c>
      <c r="AC68" s="52"/>
      <c r="AD68" s="55">
        <f t="shared" si="132"/>
        <v>1500000</v>
      </c>
      <c r="AE68" s="76">
        <v>0</v>
      </c>
      <c r="AF68" s="76">
        <v>0</v>
      </c>
      <c r="AG68" s="76">
        <v>0</v>
      </c>
      <c r="AH68" s="76">
        <v>0</v>
      </c>
      <c r="AI68" s="76">
        <v>0</v>
      </c>
      <c r="AJ68" s="76">
        <v>0</v>
      </c>
      <c r="AK68" s="55">
        <f t="shared" si="133"/>
        <v>0</v>
      </c>
      <c r="AL68" s="76">
        <v>0</v>
      </c>
      <c r="AM68" s="76">
        <v>0</v>
      </c>
      <c r="AN68" s="76">
        <v>0</v>
      </c>
      <c r="AO68" s="76">
        <v>0</v>
      </c>
      <c r="AP68" s="76">
        <v>0</v>
      </c>
      <c r="AQ68" s="76">
        <v>0</v>
      </c>
      <c r="AR68" s="55">
        <f t="shared" si="134"/>
        <v>0</v>
      </c>
      <c r="AS68" s="86">
        <f t="shared" ref="AS68:AS76" si="135">SUM(AR68,AK68,AD68,W68,P68,I68)</f>
        <v>14150132</v>
      </c>
      <c r="AT68" s="88">
        <f t="shared" si="7"/>
        <v>2261747</v>
      </c>
      <c r="AU68" s="88">
        <f t="shared" si="8"/>
        <v>2061747</v>
      </c>
      <c r="AV68" s="88">
        <f t="shared" si="9"/>
        <v>2663207</v>
      </c>
      <c r="AW68" s="88">
        <f t="shared" si="10"/>
        <v>2554477</v>
      </c>
    </row>
    <row r="69" spans="1:49" ht="15.75" x14ac:dyDescent="0.25">
      <c r="A69" s="45" t="s">
        <v>118</v>
      </c>
      <c r="B69" s="1" t="s">
        <v>119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55">
        <f t="shared" si="129"/>
        <v>0</v>
      </c>
      <c r="J69" s="52"/>
      <c r="K69" s="52"/>
      <c r="L69" s="52"/>
      <c r="M69" s="52"/>
      <c r="N69" s="52"/>
      <c r="O69" s="52"/>
      <c r="P69" s="55">
        <f t="shared" si="130"/>
        <v>0</v>
      </c>
      <c r="Q69" s="58">
        <v>425000</v>
      </c>
      <c r="R69" s="52">
        <v>200000</v>
      </c>
      <c r="S69" s="52">
        <v>180000</v>
      </c>
      <c r="T69" s="52">
        <v>170000</v>
      </c>
      <c r="U69" s="52">
        <v>170000</v>
      </c>
      <c r="V69" s="52">
        <v>170000</v>
      </c>
      <c r="W69" s="55">
        <f t="shared" si="131"/>
        <v>1315000</v>
      </c>
      <c r="X69" s="76">
        <v>0</v>
      </c>
      <c r="Y69" s="76">
        <v>0</v>
      </c>
      <c r="Z69" s="52"/>
      <c r="AA69" s="52"/>
      <c r="AB69" s="52"/>
      <c r="AC69" s="52"/>
      <c r="AD69" s="55">
        <f t="shared" si="132"/>
        <v>0</v>
      </c>
      <c r="AE69" s="76">
        <v>0</v>
      </c>
      <c r="AF69" s="76">
        <v>0</v>
      </c>
      <c r="AG69" s="76">
        <v>0</v>
      </c>
      <c r="AH69" s="76">
        <v>0</v>
      </c>
      <c r="AI69" s="76">
        <v>0</v>
      </c>
      <c r="AJ69" s="76">
        <v>0</v>
      </c>
      <c r="AK69" s="55">
        <f t="shared" si="133"/>
        <v>0</v>
      </c>
      <c r="AL69" s="76">
        <v>0</v>
      </c>
      <c r="AM69" s="76">
        <v>0</v>
      </c>
      <c r="AN69" s="76">
        <v>0</v>
      </c>
      <c r="AO69" s="76">
        <v>0</v>
      </c>
      <c r="AP69" s="76">
        <v>0</v>
      </c>
      <c r="AQ69" s="76">
        <v>0</v>
      </c>
      <c r="AR69" s="55">
        <f t="shared" si="134"/>
        <v>0</v>
      </c>
      <c r="AS69" s="86">
        <f t="shared" si="135"/>
        <v>1315000</v>
      </c>
      <c r="AT69" s="88">
        <f t="shared" ref="AT69:AT76" si="136">SUM(C69,J69,Q69,X69)</f>
        <v>425000</v>
      </c>
      <c r="AU69" s="88">
        <f t="shared" ref="AU69:AU76" si="137">SUM(D69,K69,R69,Y69,AF69,AM69)</f>
        <v>200000</v>
      </c>
      <c r="AV69" s="88">
        <f t="shared" ref="AV69:AV76" si="138">SUM(E69,L69,S69,Z69,AG69,AN69)</f>
        <v>180000</v>
      </c>
      <c r="AW69" s="88">
        <f t="shared" ref="AW69:AW76" si="139">SUM(F69,M69,T69,AA69,AH69,AO69)</f>
        <v>170000</v>
      </c>
    </row>
    <row r="70" spans="1:49" s="38" customFormat="1" ht="30.75" thickBot="1" x14ac:dyDescent="0.3">
      <c r="A70" s="44"/>
      <c r="B70" s="46" t="s">
        <v>138</v>
      </c>
      <c r="C70" s="66">
        <f>SUM(C64:C69)</f>
        <v>2600000</v>
      </c>
      <c r="D70" s="66">
        <f>SUM(D64:D69)</f>
        <v>2790000</v>
      </c>
      <c r="E70" s="66">
        <f>SUM(E64:E69)</f>
        <v>2790000</v>
      </c>
      <c r="F70" s="66">
        <f t="shared" ref="F70:AR70" si="140">SUM(F64:F69)</f>
        <v>2790000</v>
      </c>
      <c r="G70" s="66">
        <f t="shared" si="140"/>
        <v>2790000</v>
      </c>
      <c r="H70" s="66">
        <f t="shared" si="140"/>
        <v>2790000</v>
      </c>
      <c r="I70" s="66">
        <f t="shared" si="140"/>
        <v>16550000</v>
      </c>
      <c r="J70" s="66">
        <f t="shared" si="140"/>
        <v>11103872</v>
      </c>
      <c r="K70" s="66">
        <f t="shared" si="140"/>
        <v>5569494</v>
      </c>
      <c r="L70" s="66">
        <f t="shared" si="140"/>
        <v>5613747</v>
      </c>
      <c r="M70" s="66">
        <f t="shared" si="140"/>
        <v>5824747</v>
      </c>
      <c r="N70" s="66">
        <f t="shared" si="140"/>
        <v>6104747</v>
      </c>
      <c r="O70" s="66">
        <f t="shared" si="140"/>
        <v>6368747</v>
      </c>
      <c r="P70" s="66">
        <f t="shared" si="140"/>
        <v>40585354</v>
      </c>
      <c r="Q70" s="67">
        <f t="shared" si="140"/>
        <v>52987476</v>
      </c>
      <c r="R70" s="66">
        <f t="shared" si="140"/>
        <v>86167515</v>
      </c>
      <c r="S70" s="66">
        <f t="shared" si="140"/>
        <v>67301775</v>
      </c>
      <c r="T70" s="66">
        <f t="shared" si="140"/>
        <v>55377833.530000001</v>
      </c>
      <c r="U70" s="66">
        <f t="shared" si="140"/>
        <v>55377833.530000001</v>
      </c>
      <c r="V70" s="66">
        <f t="shared" si="140"/>
        <v>55377833.530000001</v>
      </c>
      <c r="W70" s="66">
        <f t="shared" si="140"/>
        <v>372590266.58999997</v>
      </c>
      <c r="X70" s="66">
        <f t="shared" si="140"/>
        <v>0</v>
      </c>
      <c r="Y70" s="66">
        <f t="shared" si="140"/>
        <v>0</v>
      </c>
      <c r="Z70" s="66">
        <f t="shared" si="140"/>
        <v>15500000</v>
      </c>
      <c r="AA70" s="66">
        <f t="shared" si="140"/>
        <v>15500000</v>
      </c>
      <c r="AB70" s="66">
        <f t="shared" si="140"/>
        <v>15500000</v>
      </c>
      <c r="AC70" s="66">
        <f t="shared" si="140"/>
        <v>15000000</v>
      </c>
      <c r="AD70" s="66">
        <f t="shared" si="140"/>
        <v>61500000</v>
      </c>
      <c r="AE70" s="66">
        <f t="shared" si="140"/>
        <v>486500000</v>
      </c>
      <c r="AF70" s="66">
        <f t="shared" si="140"/>
        <v>487000000</v>
      </c>
      <c r="AG70" s="66">
        <f t="shared" si="140"/>
        <v>492000000</v>
      </c>
      <c r="AH70" s="66">
        <f t="shared" si="140"/>
        <v>495000000</v>
      </c>
      <c r="AI70" s="66">
        <f t="shared" si="140"/>
        <v>505000000</v>
      </c>
      <c r="AJ70" s="66">
        <f t="shared" si="140"/>
        <v>505000000</v>
      </c>
      <c r="AK70" s="66">
        <f t="shared" si="140"/>
        <v>2970500000</v>
      </c>
      <c r="AL70" s="66">
        <f t="shared" si="140"/>
        <v>0</v>
      </c>
      <c r="AM70" s="66">
        <f t="shared" si="140"/>
        <v>0</v>
      </c>
      <c r="AN70" s="66">
        <f t="shared" si="140"/>
        <v>0</v>
      </c>
      <c r="AO70" s="66">
        <f t="shared" si="140"/>
        <v>0</v>
      </c>
      <c r="AP70" s="66">
        <f t="shared" si="140"/>
        <v>0</v>
      </c>
      <c r="AQ70" s="66">
        <f t="shared" si="140"/>
        <v>0</v>
      </c>
      <c r="AR70" s="66">
        <f t="shared" si="140"/>
        <v>0</v>
      </c>
      <c r="AS70" s="86">
        <f t="shared" si="135"/>
        <v>3461725620.5900002</v>
      </c>
      <c r="AT70" s="88">
        <f t="shared" si="136"/>
        <v>66691348</v>
      </c>
      <c r="AU70" s="88">
        <f t="shared" si="137"/>
        <v>581527009</v>
      </c>
      <c r="AV70" s="88">
        <f t="shared" si="138"/>
        <v>583205522</v>
      </c>
      <c r="AW70" s="88">
        <f t="shared" si="139"/>
        <v>574492580.52999997</v>
      </c>
    </row>
    <row r="71" spans="1:49" ht="30" x14ac:dyDescent="0.25">
      <c r="A71" s="18" t="s">
        <v>95</v>
      </c>
      <c r="B71" s="3" t="s">
        <v>98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51">
        <f>SUM(C71:H71)</f>
        <v>0</v>
      </c>
      <c r="J71" s="50"/>
      <c r="K71" s="50"/>
      <c r="L71" s="50"/>
      <c r="M71" s="50"/>
      <c r="N71" s="50"/>
      <c r="O71" s="50"/>
      <c r="P71" s="51">
        <f>SUM(J71:O71)</f>
        <v>0</v>
      </c>
      <c r="Q71" s="62">
        <v>1847000</v>
      </c>
      <c r="R71" s="50">
        <v>7235000</v>
      </c>
      <c r="S71" s="50">
        <v>13779000</v>
      </c>
      <c r="T71" s="50">
        <v>11979000</v>
      </c>
      <c r="U71" s="75">
        <v>11979000</v>
      </c>
      <c r="V71" s="75">
        <v>11979000</v>
      </c>
      <c r="W71" s="51">
        <f>SUM(Q71:V71)</f>
        <v>58798000</v>
      </c>
      <c r="X71" s="76">
        <v>0</v>
      </c>
      <c r="Y71" s="76">
        <v>0</v>
      </c>
      <c r="Z71" s="50">
        <v>500000</v>
      </c>
      <c r="AA71" s="50">
        <v>500000</v>
      </c>
      <c r="AB71" s="50">
        <v>500000</v>
      </c>
      <c r="AC71" s="50">
        <v>500000</v>
      </c>
      <c r="AD71" s="51">
        <f>SUM(X71:AC71)</f>
        <v>2000000</v>
      </c>
      <c r="AE71" s="76">
        <v>0</v>
      </c>
      <c r="AF71" s="53">
        <v>100000</v>
      </c>
      <c r="AG71" s="53">
        <v>100000</v>
      </c>
      <c r="AH71" s="53">
        <v>100000</v>
      </c>
      <c r="AI71" s="53">
        <v>100000</v>
      </c>
      <c r="AJ71" s="53">
        <v>100000</v>
      </c>
      <c r="AK71" s="51">
        <f>SUM(AE71:AJ71)</f>
        <v>500000</v>
      </c>
      <c r="AL71" s="76">
        <v>0</v>
      </c>
      <c r="AM71" s="76">
        <v>0</v>
      </c>
      <c r="AN71" s="76">
        <v>0</v>
      </c>
      <c r="AO71" s="76">
        <v>0</v>
      </c>
      <c r="AP71" s="76">
        <v>0</v>
      </c>
      <c r="AQ71" s="76">
        <v>0</v>
      </c>
      <c r="AR71" s="63">
        <f>SUM(AL71:AQ71)</f>
        <v>0</v>
      </c>
      <c r="AS71" s="86">
        <f t="shared" si="135"/>
        <v>61298000</v>
      </c>
      <c r="AT71" s="88">
        <f t="shared" si="136"/>
        <v>1847000</v>
      </c>
      <c r="AU71" s="88">
        <f t="shared" si="137"/>
        <v>7335000</v>
      </c>
      <c r="AV71" s="88">
        <f t="shared" si="138"/>
        <v>14379000</v>
      </c>
      <c r="AW71" s="88">
        <f t="shared" si="139"/>
        <v>12579000</v>
      </c>
    </row>
    <row r="72" spans="1:49" ht="30" x14ac:dyDescent="0.25">
      <c r="A72" s="19" t="s">
        <v>96</v>
      </c>
      <c r="B72" s="1" t="s">
        <v>99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51">
        <f t="shared" ref="I72:I73" si="141">SUM(C72:H72)</f>
        <v>0</v>
      </c>
      <c r="J72" s="52">
        <v>722000</v>
      </c>
      <c r="K72" s="52">
        <v>798000</v>
      </c>
      <c r="L72" s="52">
        <v>805000</v>
      </c>
      <c r="M72" s="52">
        <v>822000</v>
      </c>
      <c r="N72" s="52">
        <v>830000</v>
      </c>
      <c r="O72" s="52">
        <v>840000</v>
      </c>
      <c r="P72" s="51">
        <f t="shared" ref="P72:P73" si="142">SUM(J72:O72)</f>
        <v>4817000</v>
      </c>
      <c r="Q72" s="58">
        <v>3564000</v>
      </c>
      <c r="R72" s="52">
        <v>1100400</v>
      </c>
      <c r="S72" s="52">
        <v>330900</v>
      </c>
      <c r="T72" s="52">
        <v>330900</v>
      </c>
      <c r="U72" s="76">
        <v>330900</v>
      </c>
      <c r="V72" s="76">
        <v>330900</v>
      </c>
      <c r="W72" s="51">
        <f t="shared" ref="W72:W73" si="143">SUM(Q72:V72)</f>
        <v>5988000</v>
      </c>
      <c r="X72" s="76">
        <v>0</v>
      </c>
      <c r="Y72" s="76">
        <v>0</v>
      </c>
      <c r="Z72" s="50">
        <v>500000</v>
      </c>
      <c r="AA72" s="50">
        <v>500000</v>
      </c>
      <c r="AB72" s="50">
        <v>500000</v>
      </c>
      <c r="AC72" s="50">
        <v>500000</v>
      </c>
      <c r="AD72" s="51">
        <f t="shared" ref="AD72:AD73" si="144">SUM(X72:AC72)</f>
        <v>2000000</v>
      </c>
      <c r="AE72" s="76">
        <v>0</v>
      </c>
      <c r="AF72" s="53">
        <v>100000</v>
      </c>
      <c r="AG72" s="53">
        <v>100000</v>
      </c>
      <c r="AH72" s="53">
        <v>100000</v>
      </c>
      <c r="AI72" s="53">
        <v>100000</v>
      </c>
      <c r="AJ72" s="53">
        <v>100000</v>
      </c>
      <c r="AK72" s="51">
        <f t="shared" ref="AK72:AK73" si="145">SUM(AE72:AJ72)</f>
        <v>500000</v>
      </c>
      <c r="AL72" s="76">
        <v>0</v>
      </c>
      <c r="AM72" s="76">
        <v>0</v>
      </c>
      <c r="AN72" s="76">
        <v>0</v>
      </c>
      <c r="AO72" s="76">
        <v>0</v>
      </c>
      <c r="AP72" s="76">
        <v>0</v>
      </c>
      <c r="AQ72" s="76">
        <v>0</v>
      </c>
      <c r="AR72" s="63">
        <f t="shared" ref="AR72:AR73" si="146">SUM(AL72:AQ72)</f>
        <v>0</v>
      </c>
      <c r="AS72" s="86">
        <f t="shared" si="135"/>
        <v>13305000</v>
      </c>
      <c r="AT72" s="88">
        <f t="shared" si="136"/>
        <v>4286000</v>
      </c>
      <c r="AU72" s="88">
        <f t="shared" si="137"/>
        <v>1998400</v>
      </c>
      <c r="AV72" s="88">
        <f t="shared" si="138"/>
        <v>1735900</v>
      </c>
      <c r="AW72" s="88">
        <f t="shared" si="139"/>
        <v>1752900</v>
      </c>
    </row>
    <row r="73" spans="1:49" ht="30.75" thickBot="1" x14ac:dyDescent="0.3">
      <c r="A73" s="19" t="s">
        <v>97</v>
      </c>
      <c r="B73" s="23" t="s">
        <v>120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51">
        <f t="shared" si="141"/>
        <v>0</v>
      </c>
      <c r="J73" s="52">
        <v>268000</v>
      </c>
      <c r="K73" s="52">
        <v>250000</v>
      </c>
      <c r="L73" s="52">
        <v>253000</v>
      </c>
      <c r="M73" s="52">
        <v>257000</v>
      </c>
      <c r="N73" s="52">
        <v>265000</v>
      </c>
      <c r="O73" s="52">
        <v>280000</v>
      </c>
      <c r="P73" s="51">
        <f t="shared" si="142"/>
        <v>1573000</v>
      </c>
      <c r="Q73" s="58">
        <v>1276000</v>
      </c>
      <c r="R73" s="52">
        <v>2115100</v>
      </c>
      <c r="S73" s="52">
        <v>557130</v>
      </c>
      <c r="T73" s="52">
        <v>995150</v>
      </c>
      <c r="U73" s="76">
        <v>995150</v>
      </c>
      <c r="V73" s="76">
        <v>995150</v>
      </c>
      <c r="W73" s="51">
        <f t="shared" si="143"/>
        <v>6933680</v>
      </c>
      <c r="X73" s="76">
        <v>0</v>
      </c>
      <c r="Y73" s="76">
        <v>0</v>
      </c>
      <c r="Z73" s="50">
        <v>500000</v>
      </c>
      <c r="AA73" s="50">
        <v>500000</v>
      </c>
      <c r="AB73" s="50">
        <v>500000</v>
      </c>
      <c r="AC73" s="50">
        <v>500000</v>
      </c>
      <c r="AD73" s="51">
        <f t="shared" si="144"/>
        <v>2000000</v>
      </c>
      <c r="AE73" s="76">
        <v>0</v>
      </c>
      <c r="AF73" s="53">
        <v>100000</v>
      </c>
      <c r="AG73" s="53">
        <v>100000</v>
      </c>
      <c r="AH73" s="53">
        <v>100000</v>
      </c>
      <c r="AI73" s="53">
        <v>100000</v>
      </c>
      <c r="AJ73" s="53">
        <v>100000</v>
      </c>
      <c r="AK73" s="51">
        <f t="shared" si="145"/>
        <v>500000</v>
      </c>
      <c r="AL73" s="76">
        <v>0</v>
      </c>
      <c r="AM73" s="76">
        <v>0</v>
      </c>
      <c r="AN73" s="76">
        <v>0</v>
      </c>
      <c r="AO73" s="76">
        <v>0</v>
      </c>
      <c r="AP73" s="76">
        <v>0</v>
      </c>
      <c r="AQ73" s="76">
        <v>0</v>
      </c>
      <c r="AR73" s="63">
        <f t="shared" si="146"/>
        <v>0</v>
      </c>
      <c r="AS73" s="86">
        <f t="shared" si="135"/>
        <v>11006680</v>
      </c>
      <c r="AT73" s="88">
        <f t="shared" si="136"/>
        <v>1544000</v>
      </c>
      <c r="AU73" s="88">
        <f t="shared" si="137"/>
        <v>2465100</v>
      </c>
      <c r="AV73" s="88">
        <f t="shared" si="138"/>
        <v>1410130</v>
      </c>
      <c r="AW73" s="88">
        <f t="shared" si="139"/>
        <v>1852150</v>
      </c>
    </row>
    <row r="74" spans="1:49" s="38" customFormat="1" ht="30.75" thickBot="1" x14ac:dyDescent="0.3">
      <c r="A74" s="4"/>
      <c r="B74" s="6" t="s">
        <v>139</v>
      </c>
      <c r="C74" s="49">
        <f t="shared" ref="C74:AR74" si="147">SUM(C71:C73)</f>
        <v>0</v>
      </c>
      <c r="D74" s="49">
        <f t="shared" si="147"/>
        <v>0</v>
      </c>
      <c r="E74" s="49">
        <f t="shared" si="147"/>
        <v>0</v>
      </c>
      <c r="F74" s="49">
        <f t="shared" si="147"/>
        <v>0</v>
      </c>
      <c r="G74" s="49">
        <f t="shared" si="147"/>
        <v>0</v>
      </c>
      <c r="H74" s="49">
        <f t="shared" si="147"/>
        <v>0</v>
      </c>
      <c r="I74" s="49">
        <f t="shared" si="147"/>
        <v>0</v>
      </c>
      <c r="J74" s="49">
        <f t="shared" si="147"/>
        <v>990000</v>
      </c>
      <c r="K74" s="49">
        <f t="shared" si="147"/>
        <v>1048000</v>
      </c>
      <c r="L74" s="49">
        <f t="shared" si="147"/>
        <v>1058000</v>
      </c>
      <c r="M74" s="49">
        <f t="shared" si="147"/>
        <v>1079000</v>
      </c>
      <c r="N74" s="49">
        <f t="shared" si="147"/>
        <v>1095000</v>
      </c>
      <c r="O74" s="49">
        <f t="shared" si="147"/>
        <v>1120000</v>
      </c>
      <c r="P74" s="49">
        <f t="shared" si="147"/>
        <v>6390000</v>
      </c>
      <c r="Q74" s="60">
        <f t="shared" si="147"/>
        <v>6687000</v>
      </c>
      <c r="R74" s="49">
        <f t="shared" si="147"/>
        <v>10450500</v>
      </c>
      <c r="S74" s="49">
        <f t="shared" si="147"/>
        <v>14667030</v>
      </c>
      <c r="T74" s="49">
        <f t="shared" si="147"/>
        <v>13305050</v>
      </c>
      <c r="U74" s="49">
        <f t="shared" si="147"/>
        <v>13305050</v>
      </c>
      <c r="V74" s="49">
        <f t="shared" si="147"/>
        <v>13305050</v>
      </c>
      <c r="W74" s="49">
        <f t="shared" si="147"/>
        <v>71719680</v>
      </c>
      <c r="X74" s="49">
        <f t="shared" si="147"/>
        <v>0</v>
      </c>
      <c r="Y74" s="49">
        <f t="shared" si="147"/>
        <v>0</v>
      </c>
      <c r="Z74" s="49">
        <f t="shared" si="147"/>
        <v>1500000</v>
      </c>
      <c r="AA74" s="49">
        <f t="shared" si="147"/>
        <v>1500000</v>
      </c>
      <c r="AB74" s="49">
        <f t="shared" si="147"/>
        <v>1500000</v>
      </c>
      <c r="AC74" s="49">
        <f t="shared" si="147"/>
        <v>1500000</v>
      </c>
      <c r="AD74" s="49">
        <f t="shared" si="147"/>
        <v>6000000</v>
      </c>
      <c r="AE74" s="49">
        <f t="shared" si="147"/>
        <v>0</v>
      </c>
      <c r="AF74" s="49">
        <f t="shared" si="147"/>
        <v>300000</v>
      </c>
      <c r="AG74" s="49">
        <f t="shared" si="147"/>
        <v>300000</v>
      </c>
      <c r="AH74" s="49">
        <f t="shared" si="147"/>
        <v>300000</v>
      </c>
      <c r="AI74" s="49">
        <f t="shared" si="147"/>
        <v>300000</v>
      </c>
      <c r="AJ74" s="49">
        <f t="shared" si="147"/>
        <v>300000</v>
      </c>
      <c r="AK74" s="49">
        <f t="shared" si="147"/>
        <v>1500000</v>
      </c>
      <c r="AL74" s="49">
        <f t="shared" si="147"/>
        <v>0</v>
      </c>
      <c r="AM74" s="49">
        <f t="shared" si="147"/>
        <v>0</v>
      </c>
      <c r="AN74" s="49">
        <f t="shared" si="147"/>
        <v>0</v>
      </c>
      <c r="AO74" s="49">
        <f t="shared" si="147"/>
        <v>0</v>
      </c>
      <c r="AP74" s="49">
        <f t="shared" si="147"/>
        <v>0</v>
      </c>
      <c r="AQ74" s="49">
        <f t="shared" si="147"/>
        <v>0</v>
      </c>
      <c r="AR74" s="49">
        <f t="shared" si="147"/>
        <v>0</v>
      </c>
      <c r="AS74" s="86">
        <f t="shared" si="135"/>
        <v>85609680</v>
      </c>
      <c r="AT74" s="88">
        <f t="shared" si="136"/>
        <v>7677000</v>
      </c>
      <c r="AU74" s="88">
        <f t="shared" si="137"/>
        <v>11798500</v>
      </c>
      <c r="AV74" s="88">
        <f t="shared" si="138"/>
        <v>17525030</v>
      </c>
      <c r="AW74" s="88">
        <f t="shared" si="139"/>
        <v>16184050</v>
      </c>
    </row>
    <row r="75" spans="1:49" s="21" customFormat="1" ht="15.75" x14ac:dyDescent="0.25">
      <c r="A75" s="18"/>
      <c r="B75" s="43" t="s">
        <v>140</v>
      </c>
      <c r="C75" s="68">
        <f t="shared" ref="C75:AR75" si="148">SUM(C74,C70,C63,C59)</f>
        <v>2600000</v>
      </c>
      <c r="D75" s="68">
        <f t="shared" si="148"/>
        <v>2790000</v>
      </c>
      <c r="E75" s="68">
        <f t="shared" si="148"/>
        <v>3790000</v>
      </c>
      <c r="F75" s="68">
        <f t="shared" si="148"/>
        <v>3790000</v>
      </c>
      <c r="G75" s="68">
        <f t="shared" si="148"/>
        <v>3790000</v>
      </c>
      <c r="H75" s="68">
        <f t="shared" si="148"/>
        <v>3790000</v>
      </c>
      <c r="I75" s="68">
        <f>SUM(I70,I63,I59)</f>
        <v>20550000</v>
      </c>
      <c r="J75" s="68">
        <f t="shared" si="148"/>
        <v>18589488</v>
      </c>
      <c r="K75" s="68">
        <f t="shared" si="148"/>
        <v>31058394</v>
      </c>
      <c r="L75" s="68">
        <f t="shared" si="148"/>
        <v>8675247</v>
      </c>
      <c r="M75" s="68">
        <f t="shared" si="148"/>
        <v>8796247</v>
      </c>
      <c r="N75" s="68">
        <f t="shared" si="148"/>
        <v>8312247</v>
      </c>
      <c r="O75" s="68">
        <f t="shared" si="148"/>
        <v>8601247</v>
      </c>
      <c r="P75" s="68">
        <f t="shared" si="148"/>
        <v>84032870</v>
      </c>
      <c r="Q75" s="69">
        <f t="shared" si="148"/>
        <v>67945976</v>
      </c>
      <c r="R75" s="68">
        <f t="shared" si="148"/>
        <v>107506815</v>
      </c>
      <c r="S75" s="68">
        <f t="shared" si="148"/>
        <v>89783105</v>
      </c>
      <c r="T75" s="68">
        <f t="shared" si="148"/>
        <v>77632833.530000001</v>
      </c>
      <c r="U75" s="68">
        <f t="shared" si="148"/>
        <v>77632833.530000001</v>
      </c>
      <c r="V75" s="68">
        <f t="shared" si="148"/>
        <v>77632833.530000001</v>
      </c>
      <c r="W75" s="68">
        <f t="shared" si="148"/>
        <v>498134396.58999997</v>
      </c>
      <c r="X75" s="68">
        <f t="shared" si="148"/>
        <v>284549</v>
      </c>
      <c r="Y75" s="68">
        <f t="shared" si="148"/>
        <v>1900000</v>
      </c>
      <c r="Z75" s="68">
        <f t="shared" si="148"/>
        <v>19200000</v>
      </c>
      <c r="AA75" s="68">
        <f t="shared" si="148"/>
        <v>19500000</v>
      </c>
      <c r="AB75" s="68">
        <f t="shared" si="148"/>
        <v>19800000</v>
      </c>
      <c r="AC75" s="68">
        <f t="shared" si="148"/>
        <v>19600000</v>
      </c>
      <c r="AD75" s="68">
        <f t="shared" si="148"/>
        <v>80284549</v>
      </c>
      <c r="AE75" s="68">
        <f t="shared" si="148"/>
        <v>486775921</v>
      </c>
      <c r="AF75" s="68">
        <f t="shared" si="148"/>
        <v>488700000</v>
      </c>
      <c r="AG75" s="68">
        <f t="shared" si="148"/>
        <v>493700000</v>
      </c>
      <c r="AH75" s="68">
        <f t="shared" si="148"/>
        <v>496700000</v>
      </c>
      <c r="AI75" s="68">
        <f t="shared" si="148"/>
        <v>506700000</v>
      </c>
      <c r="AJ75" s="68">
        <f t="shared" si="148"/>
        <v>506700000</v>
      </c>
      <c r="AK75" s="68">
        <f t="shared" si="148"/>
        <v>2979275921</v>
      </c>
      <c r="AL75" s="68">
        <f t="shared" si="148"/>
        <v>1155106.74</v>
      </c>
      <c r="AM75" s="68">
        <f t="shared" si="148"/>
        <v>1216160</v>
      </c>
      <c r="AN75" s="68">
        <f t="shared" si="148"/>
        <v>1251160</v>
      </c>
      <c r="AO75" s="68">
        <f t="shared" si="148"/>
        <v>1287910</v>
      </c>
      <c r="AP75" s="68">
        <f t="shared" si="148"/>
        <v>1326497.5</v>
      </c>
      <c r="AQ75" s="68">
        <f t="shared" si="148"/>
        <v>1367014.375</v>
      </c>
      <c r="AR75" s="68">
        <f t="shared" si="148"/>
        <v>7603848.6150000002</v>
      </c>
      <c r="AS75" s="86">
        <f t="shared" si="135"/>
        <v>3669881585.2049999</v>
      </c>
      <c r="AT75" s="89">
        <f t="shared" si="136"/>
        <v>89420013</v>
      </c>
      <c r="AU75" s="89">
        <f t="shared" si="137"/>
        <v>633171369</v>
      </c>
      <c r="AV75" s="89">
        <f t="shared" si="138"/>
        <v>616399512</v>
      </c>
      <c r="AW75" s="89">
        <f t="shared" si="139"/>
        <v>607706990.52999997</v>
      </c>
    </row>
    <row r="76" spans="1:49" s="21" customFormat="1" ht="15.75" x14ac:dyDescent="0.25">
      <c r="A76" s="97" t="s">
        <v>100</v>
      </c>
      <c r="B76" s="98"/>
      <c r="C76" s="70">
        <f t="shared" ref="C76:AR76" si="149">SUM(C75,C55,C27)</f>
        <v>69676459.469999999</v>
      </c>
      <c r="D76" s="70">
        <f t="shared" si="149"/>
        <v>70819795</v>
      </c>
      <c r="E76" s="70">
        <f t="shared" si="149"/>
        <v>70937795</v>
      </c>
      <c r="F76" s="70">
        <f t="shared" si="149"/>
        <v>70537795</v>
      </c>
      <c r="G76" s="70">
        <f t="shared" si="149"/>
        <v>70973652.049999997</v>
      </c>
      <c r="H76" s="70">
        <f t="shared" si="149"/>
        <v>71431301.952500001</v>
      </c>
      <c r="I76" s="70">
        <f>SUM(I75,I55,I27)</f>
        <v>424376798.47250003</v>
      </c>
      <c r="J76" s="70">
        <f t="shared" si="149"/>
        <v>48825128.960000001</v>
      </c>
      <c r="K76" s="70">
        <f t="shared" si="149"/>
        <v>51066619</v>
      </c>
      <c r="L76" s="70">
        <f t="shared" si="149"/>
        <v>28427872</v>
      </c>
      <c r="M76" s="70">
        <f t="shared" si="149"/>
        <v>28647680</v>
      </c>
      <c r="N76" s="70">
        <f t="shared" si="149"/>
        <v>27513269.25</v>
      </c>
      <c r="O76" s="70">
        <f t="shared" si="149"/>
        <v>25790597</v>
      </c>
      <c r="P76" s="70">
        <f>SUM(P75,P55,P27)</f>
        <v>210571166.21000001</v>
      </c>
      <c r="Q76" s="71">
        <f t="shared" si="149"/>
        <v>221496939</v>
      </c>
      <c r="R76" s="70">
        <f t="shared" si="149"/>
        <v>262577085</v>
      </c>
      <c r="S76" s="70">
        <f t="shared" si="149"/>
        <v>226454210</v>
      </c>
      <c r="T76" s="70">
        <f t="shared" si="149"/>
        <v>203540346.53</v>
      </c>
      <c r="U76" s="70">
        <f t="shared" si="149"/>
        <v>179150581.13</v>
      </c>
      <c r="V76" s="70">
        <f t="shared" si="149"/>
        <v>179917145.70199999</v>
      </c>
      <c r="W76" s="70">
        <f t="shared" si="149"/>
        <v>1273136307.362</v>
      </c>
      <c r="X76" s="70">
        <f t="shared" si="149"/>
        <v>1614549</v>
      </c>
      <c r="Y76" s="70">
        <f t="shared" si="149"/>
        <v>24530000</v>
      </c>
      <c r="Z76" s="70">
        <f t="shared" si="149"/>
        <v>65305000</v>
      </c>
      <c r="AA76" s="70">
        <f t="shared" si="149"/>
        <v>72444750</v>
      </c>
      <c r="AB76" s="70">
        <f t="shared" si="149"/>
        <v>68139622.5</v>
      </c>
      <c r="AC76" s="70">
        <f t="shared" si="149"/>
        <v>55914855.174999997</v>
      </c>
      <c r="AD76" s="70">
        <f t="shared" si="149"/>
        <v>287948776.67500001</v>
      </c>
      <c r="AE76" s="70">
        <f t="shared" si="149"/>
        <v>487364541</v>
      </c>
      <c r="AF76" s="70">
        <f t="shared" si="149"/>
        <v>489140000</v>
      </c>
      <c r="AG76" s="70">
        <f t="shared" si="149"/>
        <v>494440000</v>
      </c>
      <c r="AH76" s="70">
        <f t="shared" si="149"/>
        <v>497440000</v>
      </c>
      <c r="AI76" s="70">
        <f t="shared" si="149"/>
        <v>507440000</v>
      </c>
      <c r="AJ76" s="70">
        <f t="shared" si="149"/>
        <v>507440000</v>
      </c>
      <c r="AK76" s="70">
        <f t="shared" si="149"/>
        <v>2983264541</v>
      </c>
      <c r="AL76" s="70">
        <f t="shared" si="149"/>
        <v>1994953.8900000001</v>
      </c>
      <c r="AM76" s="70">
        <f t="shared" si="149"/>
        <v>2066160</v>
      </c>
      <c r="AN76" s="70">
        <f t="shared" si="149"/>
        <v>7801160</v>
      </c>
      <c r="AO76" s="70">
        <f t="shared" si="149"/>
        <v>17837910</v>
      </c>
      <c r="AP76" s="70">
        <f t="shared" si="149"/>
        <v>17876497.5</v>
      </c>
      <c r="AQ76" s="70">
        <f t="shared" si="149"/>
        <v>7917014.375</v>
      </c>
      <c r="AR76" s="70">
        <f t="shared" si="149"/>
        <v>55493695.765000001</v>
      </c>
      <c r="AS76" s="86">
        <f t="shared" si="135"/>
        <v>5234791285.4844999</v>
      </c>
      <c r="AT76" s="88">
        <f t="shared" si="136"/>
        <v>341613076.43000001</v>
      </c>
      <c r="AU76" s="88">
        <f t="shared" si="137"/>
        <v>900199659</v>
      </c>
      <c r="AV76" s="88">
        <f t="shared" si="138"/>
        <v>893366037</v>
      </c>
      <c r="AW76" s="88">
        <f t="shared" si="139"/>
        <v>890448481.52999997</v>
      </c>
    </row>
    <row r="79" spans="1:49" ht="30" x14ac:dyDescent="0.25">
      <c r="C79" s="24" t="s">
        <v>150</v>
      </c>
      <c r="D79" s="24" t="s">
        <v>151</v>
      </c>
      <c r="E79" s="24" t="s">
        <v>152</v>
      </c>
      <c r="F79" s="24" t="s">
        <v>153</v>
      </c>
      <c r="G79" s="24" t="s">
        <v>154</v>
      </c>
      <c r="H79" s="24" t="s">
        <v>155</v>
      </c>
      <c r="I79" s="36" t="s">
        <v>100</v>
      </c>
    </row>
    <row r="80" spans="1:49" x14ac:dyDescent="0.25">
      <c r="C80" s="24">
        <f>I76</f>
        <v>424376798.47250003</v>
      </c>
      <c r="D80" s="24">
        <f>P76</f>
        <v>210571166.21000001</v>
      </c>
      <c r="E80" s="24">
        <f>W76</f>
        <v>1273136307.362</v>
      </c>
      <c r="F80" s="24">
        <f>AD76</f>
        <v>287948776.67500001</v>
      </c>
      <c r="G80" s="24">
        <f>AK76</f>
        <v>2983264541</v>
      </c>
      <c r="H80" s="24">
        <f>AR76</f>
        <v>55493695.765000001</v>
      </c>
      <c r="I80" s="36">
        <f>SUM(C80:H80)</f>
        <v>5234791285.4844999</v>
      </c>
    </row>
    <row r="81" spans="3:9" x14ac:dyDescent="0.25">
      <c r="C81" s="90">
        <f>C80/$I$80</f>
        <v>8.1068523142317092E-2</v>
      </c>
      <c r="D81" s="90">
        <f t="shared" ref="D81:I81" si="150">D80/$I$80</f>
        <v>4.0225322219415063E-2</v>
      </c>
      <c r="E81" s="90">
        <f t="shared" si="150"/>
        <v>0.24320669878324794</v>
      </c>
      <c r="F81" s="90">
        <f t="shared" si="150"/>
        <v>5.5006734933912317E-2</v>
      </c>
      <c r="G81" s="90">
        <f t="shared" si="150"/>
        <v>0.56989178332138368</v>
      </c>
      <c r="H81" s="90">
        <f t="shared" si="150"/>
        <v>1.0600937599723968E-2</v>
      </c>
      <c r="I81" s="90">
        <f t="shared" si="150"/>
        <v>1</v>
      </c>
    </row>
  </sheetData>
  <sheetProtection algorithmName="SHA-512" hashValue="lVfz+MNwJSycW3bkgJXCjTsRqDKTNIXi63dsFh6wbg1B/Qg3LCociW5rPNHyxFmgc+GMmMTzs+kwF4IHWXb05g==" saltValue="I2oe3Lg8Rd9IAlo7yNrZGw==" spinCount="100000" sheet="1" objects="1" scenarios="1"/>
  <mergeCells count="12">
    <mergeCell ref="AT1:AW1"/>
    <mergeCell ref="C1:AR1"/>
    <mergeCell ref="AL2:AR2"/>
    <mergeCell ref="AS2:AS3"/>
    <mergeCell ref="A76:B76"/>
    <mergeCell ref="A2:A3"/>
    <mergeCell ref="B2:B3"/>
    <mergeCell ref="C2:I2"/>
    <mergeCell ref="J2:P2"/>
    <mergeCell ref="Q2:W2"/>
    <mergeCell ref="X2:AD2"/>
    <mergeCell ref="AE2:AK2"/>
  </mergeCells>
  <pageMargins left="0.23622047244094491" right="0.23622047244094491" top="0.74803149606299213" bottom="0.74803149606299213" header="0.31496062992125984" footer="0.31496062992125984"/>
  <pageSetup paperSize="9" scale="70" fitToWidth="0" orientation="portrait" r:id="rId1"/>
  <colBreaks count="2" manualBreakCount="2">
    <brk id="16" max="1048575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List1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marijajk</dc:creator>
  <cp:lastModifiedBy>Ivana Šalković</cp:lastModifiedBy>
  <cp:lastPrinted>2016-05-24T06:09:50Z</cp:lastPrinted>
  <dcterms:created xsi:type="dcterms:W3CDTF">2016-03-29T07:18:32Z</dcterms:created>
  <dcterms:modified xsi:type="dcterms:W3CDTF">2016-08-01T10:08:55Z</dcterms:modified>
</cp:coreProperties>
</file>