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Ponuda" sheetId="1" r:id="rId1"/>
    <sheet name="Plan otplate" sheetId="2" r:id="rId2"/>
    <sheet name="Bodovanje" sheetId="3" r:id="rId3"/>
    <sheet name="Referentna potrošnja" sheetId="4" r:id="rId4"/>
  </sheets>
  <externalReferences>
    <externalReference r:id="rId7"/>
  </externalReferences>
  <definedNames/>
  <calcPr fullCalcOnLoad="1"/>
</workbook>
</file>

<file path=xl/sharedStrings.xml><?xml version="1.0" encoding="utf-8"?>
<sst xmlns="http://schemas.openxmlformats.org/spreadsheetml/2006/main" count="69" uniqueCount="59">
  <si>
    <t>R.br.</t>
  </si>
  <si>
    <t>Stavke ponude</t>
  </si>
  <si>
    <t>Ponuđene vrijednosti</t>
  </si>
  <si>
    <t>Zajamčena ušteda [kn/god]</t>
  </si>
  <si>
    <t>Rok otplate naknade za energetsku uslugu po završetku Obnove  [godina]</t>
  </si>
  <si>
    <t>Potrošnja energije nakon Obnove [kWh/god]</t>
  </si>
  <si>
    <t>Potrošnja vode nakon Obnove [m3/god]</t>
  </si>
  <si>
    <t>Cijena ponude (kn)</t>
  </si>
  <si>
    <t>Automatizacija mjerenja potrošnje (Da, Ne, Djelomično)</t>
  </si>
  <si>
    <t>Ponuditelj unosi podatke u zeleno označena polja, ostala polja izračunavaju se automatski.</t>
  </si>
  <si>
    <r>
      <t>Napomena: Sve novčane vrijednosti iskazane su u neto iznosu (</t>
    </r>
    <r>
      <rPr>
        <b/>
        <sz val="11"/>
        <color indexed="8"/>
        <rFont val="Calibri"/>
        <family val="2"/>
      </rPr>
      <t>bez pdv-a</t>
    </r>
    <r>
      <rPr>
        <sz val="11"/>
        <color theme="1"/>
        <rFont val="Calibri"/>
        <family val="2"/>
      </rPr>
      <t>)</t>
    </r>
  </si>
  <si>
    <t>žig i potpis</t>
  </si>
  <si>
    <t>Pojašnjenje stavki po rednim brojevima</t>
  </si>
  <si>
    <t>Vrijednost godišnje uštede u kunama za koju se ponuditelj obvezuje da će biti postignuta kao rezultat ulaganja. Upisuje se iznos u kunama, a kao rezultat ponude vrednuje se jednak učinak kroz predviđeni broj godina upisanog u stavci "Period otplate naknade za energetsku uslugu". Ponuditelj se obvezuje projektom dokazati i izvedbom postići navedene uštede. Iznos unosi ponuditelj, a automatski se prenosi u tablicu "Plan otplate" u odgovarajući stupac "Zajamčena ušteda"</t>
  </si>
  <si>
    <t>Iznos kojeg ponuditelj unese predstavlja rok otplate (broj godina) kroz koji će se vršiti isplate godišnjih naknada za energetsku uslugu u periodu nakon završetka Obnove, a u skladu sa stupcem "Naknada za energetsku uslugu" u tablici "Plan otplate". Broj se primjenjuje na tablicu "Plan otplate" na taj način da će biti unešena vrijednost iz stavke pod rednim brojem 1. za onaj broj godina koji odgovara broju iz ovog stavka.  Rok otplate mora biti isti za sve zgrade unutar skupa zgrada.</t>
  </si>
  <si>
    <t>Iznos kojeg ponuditelj unese predstavlja projektiranu godišnju potrošnju energije nakon obnove izraženu u kWh. Broj izražen u ovoj stavci predstavlja obvezu ponuditelja, koji je dužan projektom obuhvatiti i provesti mjere koje će omogućiti ovdje navedenu razinu potrošnje. Uzima se u obzir pri ocjenjivanju ponude na način opisan u dokumentaciji za nadmetanje.</t>
  </si>
  <si>
    <t xml:space="preserve">Iznos kojeg ponuditelj unese predstavlja projektiranu godišnju potrošnju vode nakon obnove izraženu u m3. Broj izražen u ovoj stavci predstavlja obvezu ponuditelja, koji je dužan projektom obuhvatiti i provesti mjere koji će omogućiti ovdje navedenu razinu potrošnje. </t>
  </si>
  <si>
    <t>Da</t>
  </si>
  <si>
    <t xml:space="preserve">Ne </t>
  </si>
  <si>
    <t>Djelomično</t>
  </si>
  <si>
    <t xml:space="preserve">Cijena ponude je ukupna vrijednost svih naknada za energetsku uslugu, tijekom Obnove i tijekom perioda otplate energetske usluge.  Iznos se izračunava automatski zbrajanjem vrijednosti unešenih u stupac "Naknada za energetsku uslugu" u tablici "Plan otplate".  </t>
  </si>
  <si>
    <t>Ponuditelj mora odabrati jednu od tri opcije vezane za automatizaciju mjerenja potrošnje nakon obnove. Opcija se odabire ispunjavanjem formulacije navedene u zagradi kao stavka ponude, poštujući velika i mala slova (ili odabirom iz padajućeg izbornika).  Ako se odabere opcija "Da", ponuditelj preuzima obvezu projektirati i izvesti sustav koji će omogućiti automatizirano mjerenje potrošnje u skladu sa opisom u dokumentaciji za nadmetanje, a u bodovanju će se dodijeliti 5 bodova. Ako ponuditelj ispuni ovaj dio ponude odgovorom "Djelomično", obvezuje se za barem jedan energent i/ili vodu osigurati automatizirano mjerenje potrošnje, a u bodovanju će mu se dodijeliti 2 boda. Ako ispuni opciju "Ne", neće mu se dodijeliti bodovi. Ako ovu stavku ne ispuni ili ispuni na neki drugi način, ponuda se neće uzimati u obzir. Opcija za skup zgrada predstavlja najlošiju opciju (najniži stupanj automatizacije) unutar skupa zgrada.</t>
  </si>
  <si>
    <t>Stavak</t>
  </si>
  <si>
    <t>Godina</t>
  </si>
  <si>
    <t>Zajamčena ušteda ** [kn/god]</t>
  </si>
  <si>
    <t>Naknada za energetsku uslugu *** [kn/god]</t>
  </si>
  <si>
    <t>Ušteda vlasnika objekta**** [kn/god]</t>
  </si>
  <si>
    <t>Tijekom Obnove</t>
  </si>
  <si>
    <r>
      <rPr>
        <sz val="11"/>
        <color theme="1"/>
        <rFont val="Calibri"/>
        <family val="2"/>
      </rPr>
      <t>Napomena: Sve novčane vrijednosti iskazane su u neto iznosu (</t>
    </r>
    <r>
      <rPr>
        <b/>
        <sz val="11"/>
        <color indexed="8"/>
        <rFont val="Calibri"/>
        <family val="2"/>
      </rPr>
      <t>bez pdv-a</t>
    </r>
    <r>
      <rPr>
        <sz val="11"/>
        <color theme="1"/>
        <rFont val="Calibri"/>
        <family val="2"/>
      </rPr>
      <t>)</t>
    </r>
  </si>
  <si>
    <t>Pojašnjenje tablice</t>
  </si>
  <si>
    <t>** Iznos zajamčene uštede mora biti jednak za svaku godinu perioda otplate vrijednosti ulaganja. Drukčiji unos stavki nije dopušten, a ponuda koja nije ispunjena na taj način neće se uzeti u razmatranje.</t>
  </si>
  <si>
    <t>**** predstavlja razliku stupca "Zajamčena ušteda" i stupca "Naknada za energetsku uslugu". Ispunjava se automatski, a primjenjuje se na bodovanje tako da se iz nje izračunava neto sadašnja vrijednost  (NSV) ušteda vlasnika objekta, koji predstavlja izračun koristi koju ima naručitelj, prema vrijednosti na dan objave poziva za nadmetanje.</t>
  </si>
  <si>
    <t>Kriterij za bodovanje</t>
  </si>
  <si>
    <t>Maksimalni broj bodova</t>
  </si>
  <si>
    <t>Rezultat iz ponude</t>
  </si>
  <si>
    <t>Bodovi</t>
  </si>
  <si>
    <t>ovisi o ostalim ponudama</t>
  </si>
  <si>
    <t>Neto sadašnja vrijednost naknada za energetsku uslugu - NSV naknada (kn)</t>
  </si>
  <si>
    <t>Neto sadašnja vrijednost ušteda - NSV ušteda vlasnika (kn)</t>
  </si>
  <si>
    <t>Automatizacija mjerenja potrošnje</t>
  </si>
  <si>
    <t>Cijena ponude [kn]</t>
  </si>
  <si>
    <t>iznosi u tablici ispunjavaju se automatski</t>
  </si>
  <si>
    <t>Pojašnjenje stavki</t>
  </si>
  <si>
    <r>
      <t>Iznos se izračunava automatski kao diskontirana vrijednost svih naknada</t>
    </r>
    <r>
      <rPr>
        <sz val="9"/>
        <rFont val="Calibri"/>
        <family val="2"/>
      </rPr>
      <t xml:space="preserve"> nakon završetka Obnove</t>
    </r>
    <r>
      <rPr>
        <sz val="9"/>
        <color indexed="8"/>
        <rFont val="Calibri"/>
        <family val="2"/>
      </rPr>
      <t xml:space="preserve"> iz stupca "Naknada za energetsku uslugu" u tablici "Plan otplate".</t>
    </r>
  </si>
  <si>
    <t>izračunava kao diskontirana vrijednost toka prihoda vlasnika zgrade navedeno u "Planu otplate" u stupcu "Ušteda vlasnika objekta", a predstavlja izračun koristi koju naručitelj ima od ponuđenih mjera. Bodovi se dodjeljuje usporedbom sa drugim ponuditeljima.</t>
  </si>
  <si>
    <t xml:space="preserve">Automatski se upisuje opcija automatizacije mjerenja potrošnje iz tablice "Ponuda" stavak 8. "Automatizaicja mjerenja potrošnje". Ako je navedena opcija "Da", ponuditelju će se dodijeliti 5 bodova. Ako je navedena opcija "Djelomično", ponuditelju se dodjeljuje 2 boda. Ako ispuni opciju "Ne", neće mu se dodijeliti bodovi. </t>
  </si>
  <si>
    <t>Cijena ponude je zbroj svih iznosa u stupcu "Naknada za energetsku uslugu godišnje" iz "Plana otplate". Bodovi se dodijeljuju usporedbom s drugim ponuditeljima. Iznos se izračunava automatski.</t>
  </si>
  <si>
    <t>Referentna potrošnja godišnje [kn/god]</t>
  </si>
  <si>
    <t>Referentna potrošnja energije godišnje [kWh/god]</t>
  </si>
  <si>
    <t>Referentna potrošnja vode godišnje [m3/god]</t>
  </si>
  <si>
    <t xml:space="preserve">  </t>
  </si>
  <si>
    <t>Podatke unosi Naručitelj, a nalaze se u tablici "Referentna potrošnja" u Prilogu 6. dokumentacije za nadmetanje.</t>
  </si>
  <si>
    <t>Period otplate nakon završetka Obnove (maksimalno 15 godina)</t>
  </si>
  <si>
    <t>Ponuditelj unosi podatke u zelena polja, a ostali podaci unose se automatski.</t>
  </si>
  <si>
    <t xml:space="preserve">*** Ukupni iznos naknade za energetsku uslugu tijekom Obnove upisuje se za svaku godinu. Ponuditelj naknadu treba odrediti uz pretpostavljeno sufinanciranje od strane FZOEU u iznosu od 80% od prihvatljivih troškova za energetsku obnovu.
Godišnje naknade za energetsku uslugu nakon završetka Obnove mogu biti jednake ili različite kroz predviđeni rok otplate, uz uvjet da godišnja naknada za energetsku uslugu nikada ne smije biti veća od iznosa zajamčene godišnje uštede. Broj godina za koje se unose iznosi naknada za energetsku uslugu ne može biti veći od broja godina koje su navedene u stavci 3 - "Rok otplate naknade za energetsku uslugu nakon završetka Obnove" u tablici "Ponuda" </t>
  </si>
  <si>
    <t>PRILOG V: PONUDA</t>
  </si>
  <si>
    <t>PRILOG V: PLAN OTPLATE</t>
  </si>
  <si>
    <t>PRILOG V: Bodovanje ponude</t>
  </si>
  <si>
    <t>OŠ Gornja Stubica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</si>
</sst>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s>
  <fonts count="47">
    <font>
      <sz val="11"/>
      <color theme="1"/>
      <name val="Calibri"/>
      <family val="2"/>
    </font>
    <font>
      <sz val="11"/>
      <color indexed="8"/>
      <name val="Calibri"/>
      <family val="2"/>
    </font>
    <font>
      <b/>
      <sz val="11"/>
      <color indexed="8"/>
      <name val="Calibri"/>
      <family val="2"/>
    </font>
    <font>
      <b/>
      <sz val="18"/>
      <color indexed="8"/>
      <name val="Calibri"/>
      <family val="2"/>
    </font>
    <font>
      <b/>
      <sz val="8"/>
      <color indexed="8"/>
      <name val="Calibri"/>
      <family val="2"/>
    </font>
    <font>
      <sz val="8"/>
      <color indexed="8"/>
      <name val="Calibri"/>
      <family val="2"/>
    </font>
    <font>
      <b/>
      <sz val="11"/>
      <name val="Calibri"/>
      <family val="2"/>
    </font>
    <font>
      <b/>
      <sz val="9"/>
      <color indexed="8"/>
      <name val="Calibri"/>
      <family val="2"/>
    </font>
    <font>
      <sz val="9"/>
      <color indexed="8"/>
      <name val="Calibri"/>
      <family val="2"/>
    </font>
    <font>
      <sz val="9"/>
      <name val="Calibri"/>
      <family val="2"/>
    </font>
    <fon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color theme="1"/>
      <name val="Calibri"/>
      <family val="2"/>
    </font>
    <font>
      <sz val="8"/>
      <color theme="1"/>
      <name val="Calibri"/>
      <family val="2"/>
    </font>
    <font>
      <b/>
      <sz val="18"/>
      <color theme="1"/>
      <name val="Calibri"/>
      <family val="2"/>
    </font>
    <font>
      <b/>
      <sz val="9"/>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7999500036239624"/>
        <bgColor indexed="64"/>
      </patternFill>
    </fill>
    <fill>
      <patternFill patternType="solid">
        <fgColor theme="6" tint="0.5999600291252136"/>
        <bgColor indexed="64"/>
      </patternFill>
    </fill>
    <fill>
      <patternFill patternType="solid">
        <fgColor theme="0"/>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medium"/>
      <bottom style="thin"/>
    </border>
    <border>
      <left/>
      <right/>
      <top style="medium"/>
      <botto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top style="thin"/>
      <bottom/>
    </border>
    <border>
      <left style="thin"/>
      <right/>
      <top/>
      <bottom/>
    </border>
    <border>
      <left style="thin"/>
      <right/>
      <top/>
      <bottom style="thin"/>
    </border>
    <border>
      <left style="thin"/>
      <right style="thin"/>
      <top style="thin"/>
      <bottom/>
    </border>
    <border>
      <left style="thin"/>
      <right/>
      <top style="thin"/>
      <bottom style="thin"/>
    </border>
    <border diagonalUp="1">
      <left style="thin"/>
      <right style="thin"/>
      <top style="thin"/>
      <bottom style="thin"/>
      <diagonal style="thin"/>
    </border>
    <border>
      <left style="medium"/>
      <right/>
      <top style="medium"/>
      <bottom/>
    </border>
    <border>
      <left/>
      <right style="medium"/>
      <top style="medium"/>
      <bottom/>
    </border>
    <border>
      <left style="thin"/>
      <right/>
      <top style="thin"/>
      <bottom style="medium"/>
    </border>
    <border>
      <left style="thin"/>
      <right style="medium"/>
      <top style="thin"/>
      <bottom style="medium"/>
    </border>
    <border>
      <left/>
      <right style="thin"/>
      <top style="thin"/>
      <bottom style="medium"/>
    </border>
    <border>
      <left style="thin"/>
      <right style="medium"/>
      <top/>
      <bottom style="thin"/>
    </border>
    <border>
      <left/>
      <right style="thin"/>
      <top/>
      <bottom style="thin"/>
    </border>
    <border>
      <left style="medium"/>
      <right/>
      <top style="medium"/>
      <bottom style="thin"/>
    </border>
    <border>
      <left/>
      <right/>
      <top style="thin"/>
      <bottom/>
    </border>
    <border>
      <left/>
      <right style="thin"/>
      <top style="thin"/>
      <bottom/>
    </border>
    <border>
      <left/>
      <right style="thin"/>
      <top/>
      <bottom/>
    </border>
    <border>
      <left/>
      <right/>
      <top/>
      <bottom style="thin"/>
    </border>
    <border>
      <left/>
      <right style="thin"/>
      <top style="medium"/>
      <bottom style="thin"/>
    </border>
    <border>
      <left/>
      <right/>
      <top style="thin"/>
      <bottom style="thin"/>
    </border>
    <border>
      <left/>
      <right style="thin"/>
      <top style="thin"/>
      <bottom style="thin"/>
    </border>
    <border>
      <left style="medium"/>
      <right style="thin"/>
      <top style="thin"/>
      <bottom/>
    </border>
    <border>
      <left style="medium"/>
      <right style="thin"/>
      <top/>
      <bottom/>
    </border>
    <border>
      <left style="medium"/>
      <right style="thin"/>
      <top/>
      <bottom style="medium"/>
    </border>
    <border>
      <left/>
      <right/>
      <top style="medium"/>
      <bottom style="thin"/>
    </border>
    <border>
      <left/>
      <right style="medium"/>
      <top style="medium"/>
      <bottom style="thin"/>
    </border>
    <border>
      <left style="medium"/>
      <right/>
      <top style="thin"/>
      <botto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0" fontId="27"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10" fillId="0" borderId="0">
      <alignment/>
      <protection/>
    </xf>
    <xf numFmtId="0" fontId="0" fillId="0" borderId="0">
      <alignment/>
      <protection/>
    </xf>
    <xf numFmtId="0" fontId="10" fillId="0" borderId="0">
      <alignment/>
      <protection/>
    </xf>
    <xf numFmtId="9" fontId="0" fillId="0" borderId="0" applyFont="0" applyFill="0" applyBorder="0" applyAlignment="0" applyProtection="0"/>
    <xf numFmtId="0" fontId="36" fillId="0" borderId="7" applyNumberFormat="0" applyFill="0" applyAlignment="0" applyProtection="0"/>
    <xf numFmtId="0" fontId="37" fillId="31"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7">
    <xf numFmtId="0" fontId="0" fillId="0" borderId="0" xfId="0" applyFont="1" applyAlignment="1">
      <alignment/>
    </xf>
    <xf numFmtId="0" fontId="0" fillId="0" borderId="10" xfId="0" applyBorder="1" applyAlignment="1" applyProtection="1">
      <alignment horizontal="center" vertical="center"/>
      <protection/>
    </xf>
    <xf numFmtId="0" fontId="0" fillId="0" borderId="11" xfId="0" applyBorder="1" applyAlignment="1" applyProtection="1">
      <alignment/>
      <protection/>
    </xf>
    <xf numFmtId="0" fontId="40" fillId="33" borderId="12" xfId="0" applyFont="1" applyFill="1" applyBorder="1" applyAlignment="1" applyProtection="1">
      <alignment horizontal="center" vertical="center" wrapText="1"/>
      <protection/>
    </xf>
    <xf numFmtId="0" fontId="40" fillId="33" borderId="13" xfId="0" applyFont="1" applyFill="1" applyBorder="1" applyAlignment="1" applyProtection="1">
      <alignment horizontal="center" vertical="center" wrapText="1"/>
      <protection/>
    </xf>
    <xf numFmtId="0" fontId="0" fillId="0" borderId="14" xfId="0" applyFill="1" applyBorder="1" applyAlignment="1" applyProtection="1">
      <alignment horizontal="center"/>
      <protection/>
    </xf>
    <xf numFmtId="0" fontId="0" fillId="0" borderId="15" xfId="0" applyFill="1" applyBorder="1" applyAlignment="1" applyProtection="1">
      <alignment/>
      <protection/>
    </xf>
    <xf numFmtId="4" fontId="0" fillId="0" borderId="15" xfId="0" applyNumberFormat="1" applyFill="1" applyBorder="1" applyAlignment="1" applyProtection="1">
      <alignment/>
      <protection/>
    </xf>
    <xf numFmtId="0" fontId="0" fillId="0" borderId="0" xfId="0" applyBorder="1" applyAlignment="1" applyProtection="1">
      <alignment/>
      <protection/>
    </xf>
    <xf numFmtId="4" fontId="0" fillId="34" borderId="15" xfId="0" applyNumberFormat="1" applyFill="1" applyBorder="1" applyAlignment="1" applyProtection="1">
      <alignment/>
      <protection locked="0"/>
    </xf>
    <xf numFmtId="0" fontId="0" fillId="0" borderId="16" xfId="0" applyFill="1" applyBorder="1" applyAlignment="1" applyProtection="1">
      <alignment horizontal="center"/>
      <protection/>
    </xf>
    <xf numFmtId="4" fontId="0" fillId="0" borderId="17" xfId="0" applyNumberFormat="1" applyFill="1" applyBorder="1" applyAlignment="1" applyProtection="1">
      <alignment/>
      <protection/>
    </xf>
    <xf numFmtId="0" fontId="0" fillId="0" borderId="0" xfId="0" applyFill="1" applyBorder="1" applyAlignment="1" applyProtection="1">
      <alignment/>
      <protection/>
    </xf>
    <xf numFmtId="0" fontId="0" fillId="0" borderId="17" xfId="0" applyFill="1" applyBorder="1" applyAlignment="1" applyProtection="1">
      <alignment/>
      <protection/>
    </xf>
    <xf numFmtId="4" fontId="0" fillId="34" borderId="17" xfId="0" applyNumberFormat="1" applyFill="1" applyBorder="1" applyAlignment="1" applyProtection="1">
      <alignment/>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Alignment="1" applyProtection="1">
      <alignment/>
      <protection/>
    </xf>
    <xf numFmtId="0" fontId="0" fillId="35" borderId="0" xfId="0" applyFill="1" applyBorder="1" applyAlignment="1" applyProtection="1">
      <alignment/>
      <protection/>
    </xf>
    <xf numFmtId="0" fontId="42" fillId="0" borderId="18" xfId="0" applyFont="1" applyBorder="1" applyAlignment="1" applyProtection="1">
      <alignment vertical="center"/>
      <protection/>
    </xf>
    <xf numFmtId="0" fontId="43" fillId="0" borderId="18" xfId="0" applyFont="1" applyBorder="1" applyAlignment="1" applyProtection="1">
      <alignment horizontal="center" vertical="center"/>
      <protection/>
    </xf>
    <xf numFmtId="0" fontId="43" fillId="0" borderId="19" xfId="0" applyFont="1" applyBorder="1" applyAlignment="1" applyProtection="1">
      <alignment horizontal="center" vertical="center"/>
      <protection/>
    </xf>
    <xf numFmtId="0" fontId="43" fillId="0" borderId="20" xfId="0" applyFont="1" applyBorder="1" applyAlignment="1" applyProtection="1">
      <alignment horizontal="center" vertical="center"/>
      <protection/>
    </xf>
    <xf numFmtId="0" fontId="43" fillId="0" borderId="0" xfId="0" applyFont="1" applyAlignment="1" applyProtection="1">
      <alignment/>
      <protection/>
    </xf>
    <xf numFmtId="0" fontId="43" fillId="0" borderId="17" xfId="0" applyFont="1" applyBorder="1" applyAlignment="1" applyProtection="1">
      <alignment/>
      <protection/>
    </xf>
    <xf numFmtId="0" fontId="0" fillId="0" borderId="17" xfId="0" applyBorder="1" applyAlignment="1" applyProtection="1">
      <alignment/>
      <protection/>
    </xf>
    <xf numFmtId="0" fontId="43" fillId="0" borderId="17" xfId="0" applyFont="1" applyBorder="1" applyAlignment="1" applyProtection="1">
      <alignment horizontal="center" vertical="top"/>
      <protection/>
    </xf>
    <xf numFmtId="0" fontId="0" fillId="0" borderId="17" xfId="0" applyFill="1" applyBorder="1" applyAlignment="1" applyProtection="1">
      <alignment wrapText="1"/>
      <protection/>
    </xf>
    <xf numFmtId="0" fontId="40" fillId="33" borderId="21" xfId="0" applyFont="1" applyFill="1" applyBorder="1" applyAlignment="1" applyProtection="1">
      <alignment horizontal="center" vertical="center" wrapText="1"/>
      <protection/>
    </xf>
    <xf numFmtId="0" fontId="40" fillId="0" borderId="16" xfId="0" applyFont="1" applyBorder="1" applyAlignment="1" applyProtection="1">
      <alignment horizontal="center" vertical="center" wrapText="1"/>
      <protection/>
    </xf>
    <xf numFmtId="0" fontId="40" fillId="0" borderId="22" xfId="0" applyFont="1" applyFill="1" applyBorder="1" applyAlignment="1" applyProtection="1">
      <alignment horizontal="center" vertical="center"/>
      <protection/>
    </xf>
    <xf numFmtId="0" fontId="40" fillId="0" borderId="23" xfId="0" applyFont="1" applyFill="1" applyBorder="1" applyAlignment="1" applyProtection="1">
      <alignment horizontal="center" vertical="center" wrapText="1"/>
      <protection/>
    </xf>
    <xf numFmtId="4" fontId="40" fillId="0" borderId="17" xfId="0" applyNumberFormat="1" applyFont="1" applyFill="1" applyBorder="1" applyAlignment="1" applyProtection="1">
      <alignment horizontal="right" vertical="center" wrapText="1"/>
      <protection/>
    </xf>
    <xf numFmtId="0" fontId="0" fillId="0" borderId="20"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0" xfId="0" applyBorder="1" applyAlignment="1" applyProtection="1">
      <alignment horizontal="center"/>
      <protection/>
    </xf>
    <xf numFmtId="4" fontId="0" fillId="0" borderId="0" xfId="0" applyNumberFormat="1" applyFill="1" applyBorder="1" applyAlignment="1" applyProtection="1">
      <alignment/>
      <protection/>
    </xf>
    <xf numFmtId="0" fontId="0" fillId="0" borderId="0" xfId="0" applyFill="1" applyAlignment="1" applyProtection="1">
      <alignment/>
      <protection/>
    </xf>
    <xf numFmtId="0" fontId="0" fillId="0" borderId="24" xfId="0" applyBorder="1" applyAlignment="1" applyProtection="1">
      <alignment/>
      <protection/>
    </xf>
    <xf numFmtId="0" fontId="44" fillId="0" borderId="11" xfId="0" applyFont="1" applyBorder="1" applyAlignment="1" applyProtection="1">
      <alignment/>
      <protection/>
    </xf>
    <xf numFmtId="0" fontId="0" fillId="0" borderId="25" xfId="0" applyBorder="1" applyAlignment="1" applyProtection="1">
      <alignment/>
      <protection/>
    </xf>
    <xf numFmtId="0" fontId="0" fillId="33" borderId="12" xfId="0" applyFill="1" applyBorder="1" applyAlignment="1" applyProtection="1">
      <alignment horizontal="center" vertical="center"/>
      <protection/>
    </xf>
    <xf numFmtId="0" fontId="40" fillId="33" borderId="26" xfId="0" applyFont="1" applyFill="1" applyBorder="1" applyAlignment="1" applyProtection="1">
      <alignment horizontal="center" vertical="center"/>
      <protection/>
    </xf>
    <xf numFmtId="0" fontId="0" fillId="33" borderId="27"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2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20" xfId="0" applyFill="1" applyBorder="1" applyAlignment="1" applyProtection="1">
      <alignment horizontal="left" vertical="top" wrapText="1"/>
      <protection/>
    </xf>
    <xf numFmtId="0" fontId="0" fillId="33" borderId="29" xfId="0" applyFont="1" applyFill="1" applyBorder="1" applyAlignment="1" applyProtection="1">
      <alignment horizontal="center" vertical="center"/>
      <protection/>
    </xf>
    <xf numFmtId="8" fontId="40" fillId="0" borderId="30" xfId="0" applyNumberFormat="1" applyFont="1" applyFill="1" applyBorder="1" applyAlignment="1" applyProtection="1">
      <alignment vertical="center"/>
      <protection/>
    </xf>
    <xf numFmtId="0" fontId="6" fillId="0" borderId="29" xfId="0" applyFont="1" applyBorder="1" applyAlignment="1" applyProtection="1">
      <alignment horizontal="center" vertical="center" wrapText="1"/>
      <protection/>
    </xf>
    <xf numFmtId="0" fontId="0" fillId="0" borderId="20" xfId="0" applyFill="1" applyBorder="1" applyAlignment="1" applyProtection="1">
      <alignment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vertical="center"/>
      <protection/>
    </xf>
    <xf numFmtId="0" fontId="0" fillId="33" borderId="27" xfId="0" applyFont="1" applyFill="1" applyBorder="1" applyAlignment="1" applyProtection="1">
      <alignment horizontal="center" vertical="center"/>
      <protection/>
    </xf>
    <xf numFmtId="164" fontId="40" fillId="0" borderId="28" xfId="0" applyNumberFormat="1" applyFont="1" applyFill="1" applyBorder="1" applyAlignment="1" applyProtection="1">
      <alignment vertical="center"/>
      <protection/>
    </xf>
    <xf numFmtId="0" fontId="6" fillId="0" borderId="27" xfId="0" applyFont="1" applyBorder="1" applyAlignment="1" applyProtection="1">
      <alignment horizontal="center" vertical="center" wrapText="1"/>
      <protection/>
    </xf>
    <xf numFmtId="0" fontId="45" fillId="0" borderId="17" xfId="0" applyFont="1" applyBorder="1" applyAlignment="1" applyProtection="1">
      <alignment/>
      <protection/>
    </xf>
    <xf numFmtId="0" fontId="46" fillId="0" borderId="17" xfId="0" applyFont="1" applyBorder="1" applyAlignment="1" applyProtection="1">
      <alignment horizontal="left" vertical="top" wrapText="1"/>
      <protection/>
    </xf>
    <xf numFmtId="0" fontId="44" fillId="33" borderId="31" xfId="0" applyFont="1" applyFill="1" applyBorder="1" applyAlignment="1" applyProtection="1">
      <alignment vertical="center"/>
      <protection/>
    </xf>
    <xf numFmtId="0" fontId="44" fillId="33" borderId="10" xfId="0" applyFont="1" applyFill="1" applyBorder="1" applyAlignment="1" applyProtection="1">
      <alignment horizontal="center" vertical="center"/>
      <protection/>
    </xf>
    <xf numFmtId="0" fontId="40" fillId="0" borderId="16" xfId="0" applyFont="1" applyFill="1" applyBorder="1" applyAlignment="1" applyProtection="1">
      <alignment horizontal="left" vertical="center"/>
      <protection/>
    </xf>
    <xf numFmtId="4" fontId="40" fillId="0" borderId="17" xfId="0" applyNumberFormat="1" applyFont="1" applyFill="1" applyBorder="1" applyAlignment="1" applyProtection="1">
      <alignment horizontal="right" vertical="center"/>
      <protection/>
    </xf>
    <xf numFmtId="0" fontId="0" fillId="0" borderId="16"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4" fontId="40" fillId="0" borderId="13" xfId="0" applyNumberFormat="1" applyFont="1" applyFill="1" applyBorder="1" applyAlignment="1" applyProtection="1">
      <alignment horizontal="right" vertical="center"/>
      <protection/>
    </xf>
    <xf numFmtId="4" fontId="40" fillId="0" borderId="30" xfId="0" applyNumberFormat="1" applyFont="1" applyFill="1" applyBorder="1" applyAlignment="1" applyProtection="1">
      <alignment horizontal="right" vertical="center"/>
      <protection/>
    </xf>
    <xf numFmtId="4" fontId="0" fillId="0" borderId="17" xfId="0" applyNumberFormat="1" applyBorder="1" applyAlignment="1">
      <alignment/>
    </xf>
    <xf numFmtId="0" fontId="0" fillId="0" borderId="19" xfId="0" applyBorder="1" applyAlignment="1" applyProtection="1">
      <alignment/>
      <protection/>
    </xf>
    <xf numFmtId="0" fontId="0" fillId="0" borderId="19" xfId="0" applyFill="1" applyBorder="1" applyAlignment="1" applyProtection="1">
      <alignment/>
      <protection/>
    </xf>
    <xf numFmtId="0" fontId="0" fillId="0" borderId="0" xfId="0" applyBorder="1" applyAlignment="1">
      <alignment/>
    </xf>
    <xf numFmtId="0" fontId="43" fillId="0" borderId="17" xfId="0" applyFont="1" applyBorder="1" applyAlignment="1" applyProtection="1">
      <alignment horizontal="left" vertical="top" wrapText="1"/>
      <protection/>
    </xf>
    <xf numFmtId="0" fontId="43" fillId="0" borderId="18" xfId="0" applyFont="1" applyBorder="1" applyAlignment="1" applyProtection="1">
      <alignment horizontal="left" vertical="top" wrapText="1"/>
      <protection/>
    </xf>
    <xf numFmtId="0" fontId="43" fillId="0" borderId="32" xfId="0" applyFont="1" applyBorder="1" applyAlignment="1" applyProtection="1">
      <alignment horizontal="left" vertical="top" wrapText="1"/>
      <protection/>
    </xf>
    <xf numFmtId="0" fontId="43" fillId="0" borderId="33" xfId="0" applyFont="1" applyBorder="1" applyAlignment="1" applyProtection="1">
      <alignment horizontal="left" vertical="top" wrapText="1"/>
      <protection/>
    </xf>
    <xf numFmtId="0" fontId="43" fillId="0" borderId="19" xfId="0" applyFont="1" applyBorder="1" applyAlignment="1" applyProtection="1">
      <alignment horizontal="left" vertical="top" wrapText="1"/>
      <protection/>
    </xf>
    <xf numFmtId="0" fontId="43" fillId="0" borderId="0" xfId="0" applyFont="1" applyBorder="1" applyAlignment="1" applyProtection="1">
      <alignment horizontal="left" vertical="top" wrapText="1"/>
      <protection/>
    </xf>
    <xf numFmtId="0" fontId="43" fillId="0" borderId="34" xfId="0" applyFont="1" applyBorder="1" applyAlignment="1" applyProtection="1">
      <alignment horizontal="left" vertical="top" wrapText="1"/>
      <protection/>
    </xf>
    <xf numFmtId="0" fontId="43" fillId="0" borderId="20" xfId="0" applyFont="1" applyBorder="1" applyAlignment="1" applyProtection="1">
      <alignment horizontal="left" vertical="top" wrapText="1"/>
      <protection/>
    </xf>
    <xf numFmtId="0" fontId="43" fillId="0" borderId="35" xfId="0" applyFont="1" applyBorder="1" applyAlignment="1" applyProtection="1">
      <alignment horizontal="left" vertical="top" wrapText="1"/>
      <protection/>
    </xf>
    <xf numFmtId="0" fontId="43" fillId="0" borderId="30" xfId="0" applyFont="1" applyBorder="1" applyAlignment="1" applyProtection="1">
      <alignment horizontal="left" vertical="top" wrapText="1"/>
      <protection/>
    </xf>
    <xf numFmtId="0" fontId="44" fillId="0" borderId="31" xfId="0" applyFont="1" applyBorder="1" applyAlignment="1" applyProtection="1">
      <alignment horizontal="center" vertical="center"/>
      <protection/>
    </xf>
    <xf numFmtId="0" fontId="44" fillId="0" borderId="36" xfId="0" applyFont="1" applyBorder="1" applyAlignment="1" applyProtection="1">
      <alignment horizontal="center" vertical="center"/>
      <protection/>
    </xf>
    <xf numFmtId="0" fontId="0" fillId="0" borderId="0" xfId="0" applyFill="1" applyBorder="1" applyAlignment="1" applyProtection="1">
      <alignment horizontal="left" vertical="top" wrapText="1"/>
      <protection/>
    </xf>
    <xf numFmtId="0" fontId="0" fillId="35" borderId="0" xfId="0" applyFill="1" applyBorder="1" applyAlignment="1" applyProtection="1">
      <alignment horizontal="left" vertical="top" wrapText="1"/>
      <protection/>
    </xf>
    <xf numFmtId="0" fontId="0" fillId="0" borderId="18"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0" xfId="0" applyBorder="1" applyAlignment="1" applyProtection="1">
      <alignment horizontal="center"/>
      <protection locked="0"/>
    </xf>
    <xf numFmtId="0" fontId="42" fillId="0" borderId="22" xfId="0" applyFont="1" applyBorder="1" applyAlignment="1" applyProtection="1">
      <alignment horizontal="left" vertical="center"/>
      <protection/>
    </xf>
    <xf numFmtId="0" fontId="42" fillId="0" borderId="37" xfId="0" applyFont="1" applyBorder="1" applyAlignment="1" applyProtection="1">
      <alignment horizontal="left" vertical="center"/>
      <protection/>
    </xf>
    <xf numFmtId="0" fontId="42" fillId="0" borderId="38" xfId="0" applyFont="1" applyBorder="1" applyAlignment="1" applyProtection="1">
      <alignment horizontal="left" vertical="center"/>
      <protection/>
    </xf>
    <xf numFmtId="0" fontId="0" fillId="0" borderId="17" xfId="0" applyBorder="1" applyAlignment="1" applyProtection="1">
      <alignment horizontal="left" vertical="top" wrapText="1"/>
      <protection/>
    </xf>
    <xf numFmtId="0" fontId="40" fillId="0" borderId="39" xfId="0" applyFont="1" applyBorder="1" applyAlignment="1" applyProtection="1">
      <alignment horizontal="center" vertical="center" textRotation="90" wrapText="1"/>
      <protection/>
    </xf>
    <xf numFmtId="0" fontId="40" fillId="0" borderId="40" xfId="0" applyFont="1" applyBorder="1" applyAlignment="1" applyProtection="1">
      <alignment horizontal="center" vertical="center" textRotation="90" wrapText="1"/>
      <protection/>
    </xf>
    <xf numFmtId="0" fontId="40" fillId="0" borderId="41" xfId="0" applyFont="1" applyBorder="1" applyAlignment="1" applyProtection="1">
      <alignment horizontal="center" vertical="center" textRotation="90" wrapText="1"/>
      <protection/>
    </xf>
    <xf numFmtId="0" fontId="0" fillId="0" borderId="0" xfId="0" applyBorder="1" applyAlignment="1" applyProtection="1">
      <alignment horizontal="left" vertical="center" wrapText="1"/>
      <protection/>
    </xf>
    <xf numFmtId="0" fontId="40" fillId="0" borderId="0" xfId="0" applyFont="1" applyBorder="1" applyAlignment="1" applyProtection="1">
      <alignment horizontal="left" vertical="top" wrapText="1"/>
      <protection/>
    </xf>
    <xf numFmtId="0" fontId="0" fillId="0" borderId="22"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0" xfId="0" applyBorder="1" applyAlignment="1" applyProtection="1">
      <alignment horizontal="center"/>
      <protection/>
    </xf>
    <xf numFmtId="0" fontId="44" fillId="0" borderId="31" xfId="0" applyFont="1" applyBorder="1" applyAlignment="1" applyProtection="1">
      <alignment horizontal="left" vertical="center" wrapText="1"/>
      <protection/>
    </xf>
    <xf numFmtId="0" fontId="44" fillId="0" borderId="42" xfId="0" applyFont="1" applyBorder="1" applyAlignment="1" applyProtection="1">
      <alignment horizontal="left" vertical="center" wrapText="1"/>
      <protection/>
    </xf>
    <xf numFmtId="0" fontId="44" fillId="0" borderId="43" xfId="0" applyFont="1" applyBorder="1" applyAlignment="1" applyProtection="1">
      <alignment horizontal="left" vertical="center" wrapText="1"/>
      <protection/>
    </xf>
    <xf numFmtId="0" fontId="40" fillId="33" borderId="44" xfId="0" applyFont="1" applyFill="1" applyBorder="1" applyAlignment="1" applyProtection="1">
      <alignment horizontal="center" vertical="center"/>
      <protection/>
    </xf>
    <xf numFmtId="0" fontId="40" fillId="33" borderId="45" xfId="0" applyFont="1" applyFill="1" applyBorder="1" applyAlignment="1" applyProtection="1">
      <alignment horizontal="center" vertical="center"/>
      <protection/>
    </xf>
    <xf numFmtId="0" fontId="40" fillId="33" borderId="33" xfId="0" applyFont="1" applyFill="1" applyBorder="1" applyAlignment="1" applyProtection="1">
      <alignment horizontal="center" vertical="center" wrapText="1"/>
      <protection/>
    </xf>
    <xf numFmtId="0" fontId="40" fillId="33" borderId="30" xfId="0" applyFont="1" applyFill="1" applyBorder="1" applyAlignment="1" applyProtection="1">
      <alignment horizontal="center" vertical="center" wrapText="1"/>
      <protection/>
    </xf>
    <xf numFmtId="0" fontId="44" fillId="0" borderId="20" xfId="0" applyFont="1" applyBorder="1" applyAlignment="1" applyProtection="1">
      <alignment horizontal="center" vertical="center"/>
      <protection/>
    </xf>
    <xf numFmtId="0" fontId="44" fillId="0" borderId="35" xfId="0" applyFont="1" applyBorder="1" applyAlignment="1" applyProtection="1">
      <alignment horizontal="center" vertical="center"/>
      <protection/>
    </xf>
    <xf numFmtId="0" fontId="44" fillId="0" borderId="30" xfId="0" applyFont="1" applyBorder="1" applyAlignment="1" applyProtection="1">
      <alignment horizontal="center" vertical="center"/>
      <protection/>
    </xf>
    <xf numFmtId="0" fontId="40" fillId="0" borderId="17" xfId="0" applyFont="1" applyBorder="1" applyAlignment="1" applyProtection="1">
      <alignment horizontal="left" vertical="top" wrapText="1"/>
      <protection/>
    </xf>
    <xf numFmtId="0" fontId="46" fillId="0" borderId="17" xfId="0" applyFont="1" applyBorder="1" applyAlignment="1" applyProtection="1">
      <alignment horizontal="left" vertical="top" wrapText="1"/>
      <protection/>
    </xf>
    <xf numFmtId="0" fontId="0" fillId="0" borderId="22"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45" fillId="0" borderId="22" xfId="0" applyFont="1" applyBorder="1" applyAlignment="1" applyProtection="1">
      <alignment horizontal="center"/>
      <protection/>
    </xf>
    <xf numFmtId="0" fontId="45" fillId="0" borderId="37" xfId="0" applyFont="1" applyBorder="1" applyAlignment="1" applyProtection="1">
      <alignment horizontal="center"/>
      <protection/>
    </xf>
    <xf numFmtId="0" fontId="45" fillId="0" borderId="38" xfId="0" applyFont="1" applyBorder="1" applyAlignment="1" applyProtection="1">
      <alignment horizontal="center"/>
      <protection/>
    </xf>
    <xf numFmtId="0" fontId="46" fillId="0" borderId="22" xfId="0" applyFont="1" applyBorder="1" applyAlignment="1" applyProtection="1">
      <alignment horizontal="left" vertical="top" wrapText="1"/>
      <protection/>
    </xf>
    <xf numFmtId="0" fontId="46" fillId="0" borderId="37" xfId="0" applyFont="1" applyBorder="1" applyAlignment="1" applyProtection="1">
      <alignment horizontal="left" vertical="top" wrapText="1"/>
      <protection/>
    </xf>
    <xf numFmtId="0" fontId="46" fillId="0" borderId="38" xfId="0" applyFont="1" applyBorder="1" applyAlignment="1" applyProtection="1">
      <alignment horizontal="left" vertical="top" wrapText="1"/>
      <protection/>
    </xf>
    <xf numFmtId="0" fontId="0" fillId="0" borderId="0" xfId="0" applyAlignment="1" applyProtection="1">
      <alignment horizontal="left" vertical="top" wrapText="1"/>
      <protection/>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Normalno 2" xfId="51"/>
    <cellStyle name="Normalno 6"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uden\AppData\Local\Microsoft\Windows\Temporary%20Internet%20Files\Content.Outlook\XWC5MC9D\Copy%20of%20APN%20-%20DZN%20-%20PEU%20-%20Prilog%202%20(NO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uda"/>
      <sheetName val="Plan otplate"/>
      <sheetName val="Struktura troškova ulaganja"/>
      <sheetName val="Bodovanje"/>
      <sheetName val="Referentna potrošnja"/>
      <sheetName val="List2"/>
    </sheetNames>
    <sheetDataSet>
      <sheetData sheetId="0">
        <row r="10">
          <cell r="C1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PageLayoutView="0" workbookViewId="0" topLeftCell="A1">
      <selection activeCell="A1" sqref="A1:B1"/>
    </sheetView>
  </sheetViews>
  <sheetFormatPr defaultColWidth="27.28125" defaultRowHeight="15"/>
  <cols>
    <col min="1" max="1" width="27.28125" style="0" customWidth="1"/>
    <col min="2" max="2" width="59.421875" style="0" customWidth="1"/>
    <col min="3" max="3" width="27.28125" style="0" customWidth="1"/>
    <col min="4" max="4" width="15.140625" style="0" customWidth="1"/>
    <col min="5" max="5" width="27.28125" style="0" customWidth="1"/>
    <col min="6" max="6" width="14.421875" style="0" customWidth="1"/>
  </cols>
  <sheetData>
    <row r="1" spans="1:3" ht="23.25">
      <c r="A1" s="82" t="s">
        <v>55</v>
      </c>
      <c r="B1" s="83"/>
      <c r="C1" s="1"/>
    </row>
    <row r="2" spans="1:3" ht="15.75" thickBot="1">
      <c r="A2" s="3" t="s">
        <v>0</v>
      </c>
      <c r="B2" s="4" t="s">
        <v>1</v>
      </c>
      <c r="C2" s="4" t="s">
        <v>2</v>
      </c>
    </row>
    <row r="3" spans="1:3" ht="15">
      <c r="A3" s="5">
        <v>1</v>
      </c>
      <c r="B3" s="6" t="s">
        <v>3</v>
      </c>
      <c r="C3" s="9"/>
    </row>
    <row r="4" spans="1:3" ht="45" customHeight="1">
      <c r="A4" s="10">
        <v>2</v>
      </c>
      <c r="B4" s="28" t="s">
        <v>4</v>
      </c>
      <c r="C4" s="9"/>
    </row>
    <row r="5" spans="1:3" ht="15">
      <c r="A5" s="10">
        <v>3</v>
      </c>
      <c r="B5" s="13" t="s">
        <v>5</v>
      </c>
      <c r="C5" s="9"/>
    </row>
    <row r="6" spans="1:3" ht="15">
      <c r="A6" s="10">
        <v>4</v>
      </c>
      <c r="B6" s="13" t="s">
        <v>6</v>
      </c>
      <c r="C6" s="9"/>
    </row>
    <row r="7" spans="1:3" ht="15">
      <c r="A7" s="10">
        <v>5</v>
      </c>
      <c r="B7" s="13" t="s">
        <v>7</v>
      </c>
      <c r="C7" s="68">
        <f>SUM('Plan otplate'!D5:D19)</f>
        <v>0</v>
      </c>
    </row>
    <row r="8" spans="1:3" ht="15.75" thickBot="1">
      <c r="A8" s="15">
        <v>6</v>
      </c>
      <c r="B8" s="16" t="s">
        <v>8</v>
      </c>
      <c r="C8" s="14"/>
    </row>
    <row r="9" spans="1:4" ht="15">
      <c r="A9" s="17"/>
      <c r="B9" s="12"/>
      <c r="C9" s="12"/>
      <c r="D9" s="12"/>
    </row>
    <row r="10" spans="1:7" ht="15">
      <c r="A10" s="84" t="s">
        <v>9</v>
      </c>
      <c r="B10" s="84"/>
      <c r="C10" s="84"/>
      <c r="D10" s="84"/>
      <c r="E10" s="84"/>
      <c r="F10" s="84"/>
      <c r="G10" s="84"/>
    </row>
    <row r="11" spans="1:7" ht="15">
      <c r="A11" s="85" t="s">
        <v>10</v>
      </c>
      <c r="B11" s="85"/>
      <c r="C11" s="85"/>
      <c r="D11" s="85"/>
      <c r="E11" s="85"/>
      <c r="F11" s="85"/>
      <c r="G11" s="85"/>
    </row>
    <row r="12" spans="1:7" ht="15">
      <c r="A12" s="18"/>
      <c r="B12" s="18"/>
      <c r="C12" s="18"/>
      <c r="D12" s="18"/>
      <c r="E12" s="18"/>
      <c r="F12" s="18"/>
      <c r="G12" s="18"/>
    </row>
    <row r="13" spans="1:7" ht="15">
      <c r="A13" s="19" t="s">
        <v>11</v>
      </c>
      <c r="B13" s="19"/>
      <c r="C13" s="18"/>
      <c r="D13" s="18"/>
      <c r="E13" s="18"/>
      <c r="F13" s="18"/>
      <c r="G13" s="18"/>
    </row>
    <row r="14" spans="1:7" ht="15">
      <c r="A14" s="86"/>
      <c r="B14" s="87"/>
      <c r="C14" s="18"/>
      <c r="D14" s="18"/>
      <c r="E14" s="18"/>
      <c r="F14" s="18"/>
      <c r="G14" s="18"/>
    </row>
    <row r="15" spans="1:7" ht="15">
      <c r="A15" s="88"/>
      <c r="B15" s="89"/>
      <c r="C15" s="18"/>
      <c r="D15" s="18"/>
      <c r="E15" s="18"/>
      <c r="F15" s="18"/>
      <c r="G15" s="18"/>
    </row>
    <row r="16" spans="1:7" ht="15">
      <c r="A16" s="88"/>
      <c r="B16" s="89"/>
      <c r="C16" s="18"/>
      <c r="D16" s="18"/>
      <c r="E16" s="18"/>
      <c r="F16" s="18"/>
      <c r="G16" s="18"/>
    </row>
    <row r="17" spans="1:7" ht="15">
      <c r="A17" s="88"/>
      <c r="B17" s="89"/>
      <c r="C17" s="18"/>
      <c r="D17" s="18"/>
      <c r="E17" s="18"/>
      <c r="F17" s="18"/>
      <c r="G17" s="18"/>
    </row>
    <row r="18" spans="1:7" ht="15">
      <c r="A18" s="90"/>
      <c r="B18" s="91"/>
      <c r="C18" s="18"/>
      <c r="D18" s="18"/>
      <c r="E18" s="18"/>
      <c r="F18" s="18"/>
      <c r="G18" s="18"/>
    </row>
    <row r="19" spans="1:7" ht="15">
      <c r="A19" s="18"/>
      <c r="B19" s="18"/>
      <c r="C19" s="18"/>
      <c r="D19" s="18"/>
      <c r="E19" s="18"/>
      <c r="F19" s="18"/>
      <c r="G19" s="18"/>
    </row>
    <row r="20" spans="1:7" ht="15">
      <c r="A20" s="20" t="s">
        <v>0</v>
      </c>
      <c r="B20" s="92" t="s">
        <v>12</v>
      </c>
      <c r="C20" s="93"/>
      <c r="D20" s="93"/>
      <c r="E20" s="93"/>
      <c r="F20" s="93"/>
      <c r="G20" s="94"/>
    </row>
    <row r="21" spans="1:7" ht="15">
      <c r="A21" s="21">
        <v>1</v>
      </c>
      <c r="B21" s="72" t="s">
        <v>13</v>
      </c>
      <c r="C21" s="72"/>
      <c r="D21" s="72"/>
      <c r="E21" s="72"/>
      <c r="F21" s="72"/>
      <c r="G21" s="72"/>
    </row>
    <row r="22" spans="1:7" ht="15">
      <c r="A22" s="22"/>
      <c r="B22" s="72"/>
      <c r="C22" s="72"/>
      <c r="D22" s="72"/>
      <c r="E22" s="72"/>
      <c r="F22" s="72"/>
      <c r="G22" s="72"/>
    </row>
    <row r="23" spans="1:7" ht="15">
      <c r="A23" s="23"/>
      <c r="B23" s="72"/>
      <c r="C23" s="72"/>
      <c r="D23" s="72"/>
      <c r="E23" s="72"/>
      <c r="F23" s="72"/>
      <c r="G23" s="72"/>
    </row>
    <row r="24" spans="1:7" ht="15">
      <c r="A24" s="21">
        <v>2</v>
      </c>
      <c r="B24" s="72" t="s">
        <v>14</v>
      </c>
      <c r="C24" s="72"/>
      <c r="D24" s="72"/>
      <c r="E24" s="72"/>
      <c r="F24" s="72"/>
      <c r="G24" s="72"/>
    </row>
    <row r="25" spans="1:7" ht="15">
      <c r="A25" s="22"/>
      <c r="B25" s="72"/>
      <c r="C25" s="72"/>
      <c r="D25" s="72"/>
      <c r="E25" s="72"/>
      <c r="F25" s="72"/>
      <c r="G25" s="72"/>
    </row>
    <row r="26" spans="1:7" ht="15">
      <c r="A26" s="23"/>
      <c r="B26" s="72"/>
      <c r="C26" s="72"/>
      <c r="D26" s="72"/>
      <c r="E26" s="72"/>
      <c r="F26" s="72"/>
      <c r="G26" s="72"/>
    </row>
    <row r="27" spans="1:7" ht="15">
      <c r="A27" s="21">
        <v>3</v>
      </c>
      <c r="B27" s="72" t="s">
        <v>15</v>
      </c>
      <c r="C27" s="72"/>
      <c r="D27" s="72"/>
      <c r="E27" s="72"/>
      <c r="F27" s="72"/>
      <c r="G27" s="72"/>
    </row>
    <row r="28" spans="1:7" ht="15">
      <c r="A28" s="22"/>
      <c r="B28" s="72"/>
      <c r="C28" s="72"/>
      <c r="D28" s="72"/>
      <c r="E28" s="72"/>
      <c r="F28" s="72"/>
      <c r="G28" s="72"/>
    </row>
    <row r="29" spans="1:7" ht="15">
      <c r="A29" s="23"/>
      <c r="B29" s="72"/>
      <c r="C29" s="72"/>
      <c r="D29" s="72"/>
      <c r="E29" s="72"/>
      <c r="F29" s="72"/>
      <c r="G29" s="72"/>
    </row>
    <row r="30" spans="1:7" ht="15">
      <c r="A30" s="21">
        <v>4</v>
      </c>
      <c r="B30" s="72" t="s">
        <v>16</v>
      </c>
      <c r="C30" s="72"/>
      <c r="D30" s="72"/>
      <c r="E30" s="72"/>
      <c r="F30" s="72"/>
      <c r="G30" s="72"/>
    </row>
    <row r="31" spans="1:7" ht="15">
      <c r="A31" s="22"/>
      <c r="B31" s="72"/>
      <c r="C31" s="72"/>
      <c r="D31" s="72"/>
      <c r="E31" s="72"/>
      <c r="F31" s="72"/>
      <c r="G31" s="72"/>
    </row>
    <row r="32" spans="1:7" ht="15">
      <c r="A32" s="23"/>
      <c r="B32" s="72"/>
      <c r="C32" s="72"/>
      <c r="D32" s="72"/>
      <c r="E32" s="72"/>
      <c r="F32" s="72"/>
      <c r="G32" s="72"/>
    </row>
    <row r="33" spans="1:7" ht="15">
      <c r="A33" s="21">
        <v>5</v>
      </c>
      <c r="B33" s="73" t="s">
        <v>20</v>
      </c>
      <c r="C33" s="74"/>
      <c r="D33" s="74"/>
      <c r="E33" s="74"/>
      <c r="F33" s="74"/>
      <c r="G33" s="75"/>
    </row>
    <row r="34" spans="1:7" ht="15">
      <c r="A34" s="22"/>
      <c r="B34" s="76"/>
      <c r="C34" s="77"/>
      <c r="D34" s="77"/>
      <c r="E34" s="77"/>
      <c r="F34" s="77"/>
      <c r="G34" s="78"/>
    </row>
    <row r="35" spans="1:7" ht="15">
      <c r="A35" s="23"/>
      <c r="B35" s="79"/>
      <c r="C35" s="80"/>
      <c r="D35" s="80"/>
      <c r="E35" s="80"/>
      <c r="F35" s="80"/>
      <c r="G35" s="81"/>
    </row>
    <row r="36" spans="1:7" ht="15">
      <c r="A36" s="27">
        <v>6</v>
      </c>
      <c r="B36" s="72" t="s">
        <v>21</v>
      </c>
      <c r="C36" s="72"/>
      <c r="D36" s="72"/>
      <c r="E36" s="72"/>
      <c r="F36" s="72"/>
      <c r="G36" s="72"/>
    </row>
    <row r="37" spans="1:7" ht="15">
      <c r="A37" s="24"/>
      <c r="B37" s="25" t="s">
        <v>17</v>
      </c>
      <c r="C37" s="25"/>
      <c r="D37" s="26"/>
      <c r="E37" s="25"/>
      <c r="F37" s="26"/>
      <c r="G37" s="25"/>
    </row>
    <row r="38" spans="1:7" ht="15">
      <c r="A38" s="24"/>
      <c r="B38" s="25" t="s">
        <v>18</v>
      </c>
      <c r="C38" s="25"/>
      <c r="D38" s="26"/>
      <c r="E38" s="25"/>
      <c r="F38" s="26"/>
      <c r="G38" s="25"/>
    </row>
    <row r="39" spans="1:7" ht="15">
      <c r="A39" s="24"/>
      <c r="B39" s="25" t="s">
        <v>19</v>
      </c>
      <c r="C39" s="25"/>
      <c r="D39" s="26"/>
      <c r="E39" s="25"/>
      <c r="F39" s="26"/>
      <c r="G39" s="25"/>
    </row>
  </sheetData>
  <sheetProtection/>
  <mergeCells count="11">
    <mergeCell ref="B21:G23"/>
    <mergeCell ref="A1:B1"/>
    <mergeCell ref="A10:G10"/>
    <mergeCell ref="A11:G11"/>
    <mergeCell ref="A14:B18"/>
    <mergeCell ref="B20:G20"/>
    <mergeCell ref="B36:G36"/>
    <mergeCell ref="B24:G26"/>
    <mergeCell ref="B27:G29"/>
    <mergeCell ref="B30:G32"/>
    <mergeCell ref="B33:G35"/>
  </mergeCells>
  <dataValidations count="1">
    <dataValidation type="list" allowBlank="1" showInputMessage="1" showErrorMessage="1" sqref="C8:C9 D9">
      <formula1>$B$37:$B$39</formula1>
    </dataValidation>
  </dataValidations>
  <printOptions/>
  <pageMargins left="0.7" right="0.7" top="0.75" bottom="0.75" header="0.3" footer="0.3"/>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0">
      <selection activeCell="H13" sqref="H13"/>
    </sheetView>
  </sheetViews>
  <sheetFormatPr defaultColWidth="9.140625" defaultRowHeight="15"/>
  <cols>
    <col min="3" max="3" width="12.28125" style="0" customWidth="1"/>
    <col min="4" max="4" width="14.28125" style="0" customWidth="1"/>
    <col min="5" max="5" width="13.00390625" style="0" customWidth="1"/>
  </cols>
  <sheetData>
    <row r="1" spans="1:13" ht="23.25">
      <c r="A1" s="105" t="s">
        <v>56</v>
      </c>
      <c r="B1" s="106"/>
      <c r="C1" s="106"/>
      <c r="D1" s="106"/>
      <c r="E1" s="106"/>
      <c r="F1" s="106"/>
      <c r="G1" s="106"/>
      <c r="H1" s="106"/>
      <c r="I1" s="106"/>
      <c r="J1" s="106"/>
      <c r="K1" s="106"/>
      <c r="L1" s="106"/>
      <c r="M1" s="107"/>
    </row>
    <row r="2" spans="1:6" ht="23.25" customHeight="1">
      <c r="A2" s="108" t="s">
        <v>22</v>
      </c>
      <c r="B2" s="110" t="s">
        <v>23</v>
      </c>
      <c r="C2" s="112" t="s">
        <v>58</v>
      </c>
      <c r="D2" s="113"/>
      <c r="E2" s="114"/>
      <c r="F2" s="8"/>
    </row>
    <row r="3" spans="1:7" ht="60">
      <c r="A3" s="109"/>
      <c r="B3" s="111"/>
      <c r="C3" s="29" t="s">
        <v>24</v>
      </c>
      <c r="D3" s="29" t="s">
        <v>25</v>
      </c>
      <c r="E3" s="29" t="s">
        <v>26</v>
      </c>
      <c r="F3" s="69"/>
      <c r="G3" s="71"/>
    </row>
    <row r="4" spans="1:7" ht="30">
      <c r="A4" s="30" t="s">
        <v>27</v>
      </c>
      <c r="B4" s="31">
        <v>0</v>
      </c>
      <c r="C4" s="32"/>
      <c r="D4" s="33">
        <v>0</v>
      </c>
      <c r="E4" s="32"/>
      <c r="F4" s="70"/>
      <c r="G4" s="71"/>
    </row>
    <row r="5" spans="1:7" ht="15">
      <c r="A5" s="96" t="s">
        <v>52</v>
      </c>
      <c r="B5" s="34">
        <f>IF(1&lt;=Ponuda!C4,1,"")</f>
      </c>
      <c r="C5" s="7">
        <f>IF($B5=1,Ponuda!$C$3,"")</f>
      </c>
      <c r="D5" s="9"/>
      <c r="E5" s="7">
        <f>IF($B5=1,C5-D5,"")</f>
      </c>
      <c r="F5" s="69"/>
      <c r="G5" s="71"/>
    </row>
    <row r="6" spans="1:6" ht="15">
      <c r="A6" s="97"/>
      <c r="B6" s="35">
        <f>IF(2&lt;=Ponuda!C4,2,"")</f>
      </c>
      <c r="C6" s="7">
        <f>IF($B6=2,Ponuda!$C$3,"")</f>
      </c>
      <c r="D6" s="9"/>
      <c r="E6" s="11">
        <f>IF($B6=2,C6-D6,"")</f>
      </c>
      <c r="F6" s="8"/>
    </row>
    <row r="7" spans="1:6" ht="15">
      <c r="A7" s="97"/>
      <c r="B7" s="35">
        <f>IF(3&lt;=Ponuda!C4,3,"")</f>
      </c>
      <c r="C7" s="7">
        <f>IF($B7=3,Ponuda!$C$3,"")</f>
      </c>
      <c r="D7" s="9"/>
      <c r="E7" s="11">
        <f>IF($B7=3,C7-D7,"")</f>
      </c>
      <c r="F7" s="8"/>
    </row>
    <row r="8" spans="1:6" ht="15">
      <c r="A8" s="97"/>
      <c r="B8" s="35">
        <f>IF(4&lt;=Ponuda!C4,4,"")</f>
      </c>
      <c r="C8" s="7">
        <f>IF($B8=4,Ponuda!$C$3,"")</f>
      </c>
      <c r="D8" s="9"/>
      <c r="E8" s="11">
        <f>IF($B8=4,C8-D8,"")</f>
      </c>
      <c r="F8" s="8"/>
    </row>
    <row r="9" spans="1:6" ht="15">
      <c r="A9" s="97"/>
      <c r="B9" s="35">
        <f>IF(5&lt;=Ponuda!C4,5,"")</f>
      </c>
      <c r="C9" s="7">
        <f>IF($B9=5,Ponuda!$C$3,"")</f>
      </c>
      <c r="D9" s="9"/>
      <c r="E9" s="11">
        <f>IF($B9=5,C9-D9,"")</f>
      </c>
      <c r="F9" s="8"/>
    </row>
    <row r="10" spans="1:6" ht="15">
      <c r="A10" s="97"/>
      <c r="B10" s="35">
        <f>IF(6&lt;=Ponuda!C4,6,"")</f>
      </c>
      <c r="C10" s="7">
        <f>IF($B10=6,Ponuda!$C$3,"")</f>
      </c>
      <c r="D10" s="9"/>
      <c r="E10" s="11">
        <f>IF($B10=6,C10-D10,"")</f>
      </c>
      <c r="F10" s="8"/>
    </row>
    <row r="11" spans="1:6" ht="15">
      <c r="A11" s="97"/>
      <c r="B11" s="35">
        <f>IF(7&lt;=Ponuda!C4,7,"")</f>
      </c>
      <c r="C11" s="7">
        <f>IF($B11=7,Ponuda!$C$3,"")</f>
      </c>
      <c r="D11" s="9"/>
      <c r="E11" s="11">
        <f>IF($B11=7,C11-D11,"")</f>
      </c>
      <c r="F11" s="8"/>
    </row>
    <row r="12" spans="1:6" ht="15">
      <c r="A12" s="97"/>
      <c r="B12" s="35">
        <f>IF(8&lt;=Ponuda!C4,8,"")</f>
      </c>
      <c r="C12" s="7">
        <f>IF($B12=8,Ponuda!$C$3,"")</f>
      </c>
      <c r="D12" s="9"/>
      <c r="E12" s="11">
        <f>IF($B12=8,C12-D12,"")</f>
      </c>
      <c r="F12" s="8"/>
    </row>
    <row r="13" spans="1:6" ht="15">
      <c r="A13" s="97"/>
      <c r="B13" s="35">
        <f>IF(9&lt;=Ponuda!C4,9,"")</f>
      </c>
      <c r="C13" s="7">
        <f>IF($B13=9,Ponuda!$C$3,"")</f>
      </c>
      <c r="D13" s="9"/>
      <c r="E13" s="11">
        <f>IF($B13=9,C13-D13,"")</f>
      </c>
      <c r="F13" s="8"/>
    </row>
    <row r="14" spans="1:6" ht="15">
      <c r="A14" s="97"/>
      <c r="B14" s="35">
        <f>IF(10&lt;=Ponuda!C4,10,"")</f>
      </c>
      <c r="C14" s="7">
        <f>IF($B14=10,Ponuda!$C$3,"")</f>
      </c>
      <c r="D14" s="9"/>
      <c r="E14" s="11">
        <f>IF($B14=10,C14-D14,"")</f>
      </c>
      <c r="F14" s="8"/>
    </row>
    <row r="15" spans="1:6" ht="15">
      <c r="A15" s="97"/>
      <c r="B15" s="35">
        <f>IF(11&lt;=Ponuda!C4,11,"")</f>
      </c>
      <c r="C15" s="7">
        <f>IF($B15=11,Ponuda!$C$3,"")</f>
      </c>
      <c r="D15" s="9"/>
      <c r="E15" s="11">
        <f>IF($B15=11,C15-D15,"")</f>
      </c>
      <c r="F15" s="8"/>
    </row>
    <row r="16" spans="1:6" ht="15">
      <c r="A16" s="97"/>
      <c r="B16" s="35">
        <f>IF(12&lt;=Ponuda!C4,12,"")</f>
      </c>
      <c r="C16" s="7">
        <f>IF($B16=12,Ponuda!$C$3,"")</f>
      </c>
      <c r="D16" s="9"/>
      <c r="E16" s="11">
        <f>IF($B16=12,C16-D16,"")</f>
      </c>
      <c r="F16" s="8"/>
    </row>
    <row r="17" spans="1:6" ht="15">
      <c r="A17" s="97"/>
      <c r="B17" s="35">
        <f>IF(13&lt;=Ponuda!C4,13,"")</f>
      </c>
      <c r="C17" s="7">
        <f>IF($B17=13,Ponuda!$C$3,"")</f>
      </c>
      <c r="D17" s="9"/>
      <c r="E17" s="11">
        <f>IF($B17=13,C17-D17,"")</f>
      </c>
      <c r="F17" s="8"/>
    </row>
    <row r="18" spans="1:6" ht="15">
      <c r="A18" s="97"/>
      <c r="B18" s="35">
        <f>IF(14&lt;=Ponuda!C4,14,"")</f>
      </c>
      <c r="C18" s="7">
        <f>IF($B18=14,Ponuda!$C$3,"")</f>
      </c>
      <c r="D18" s="9"/>
      <c r="E18" s="11">
        <f>IF($B18=14,C18-D18,"")</f>
      </c>
      <c r="F18" s="8"/>
    </row>
    <row r="19" spans="1:6" ht="15.75" thickBot="1">
      <c r="A19" s="98"/>
      <c r="B19" s="35">
        <f>IF(15&lt;=Ponuda!C4,15,"")</f>
      </c>
      <c r="C19" s="7">
        <f>IF($B19=15,Ponuda!$C$3,"")</f>
      </c>
      <c r="D19" s="9"/>
      <c r="E19" s="11">
        <f>IF($B19=15,C19-D19,"")</f>
      </c>
      <c r="F19" s="8"/>
    </row>
    <row r="20" spans="1:13" ht="15">
      <c r="A20" s="36"/>
      <c r="B20" s="17"/>
      <c r="C20" s="37"/>
      <c r="D20" s="37"/>
      <c r="E20" s="37"/>
      <c r="F20" s="8"/>
      <c r="G20" s="37"/>
      <c r="H20" s="37"/>
      <c r="I20" s="37"/>
      <c r="J20" s="38"/>
      <c r="K20" s="37"/>
      <c r="L20" s="37"/>
      <c r="M20" s="37"/>
    </row>
    <row r="21" spans="1:13" ht="15">
      <c r="A21" s="99" t="s">
        <v>53</v>
      </c>
      <c r="B21" s="99"/>
      <c r="C21" s="99"/>
      <c r="D21" s="99"/>
      <c r="E21" s="99"/>
      <c r="F21" s="99"/>
      <c r="G21" s="99"/>
      <c r="H21" s="99"/>
      <c r="I21" s="99"/>
      <c r="J21" s="99"/>
      <c r="K21" s="99"/>
      <c r="L21" s="99"/>
      <c r="M21" s="99"/>
    </row>
    <row r="22" spans="1:13" ht="15">
      <c r="A22" s="100" t="s">
        <v>28</v>
      </c>
      <c r="B22" s="100"/>
      <c r="C22" s="100"/>
      <c r="D22" s="100"/>
      <c r="E22" s="100"/>
      <c r="F22" s="100"/>
      <c r="G22" s="100"/>
      <c r="H22" s="100"/>
      <c r="I22" s="100"/>
      <c r="J22" s="100"/>
      <c r="K22" s="100"/>
      <c r="L22" s="100"/>
      <c r="M22" s="100"/>
    </row>
    <row r="23" spans="1:13" ht="15">
      <c r="A23" s="18"/>
      <c r="B23" s="18"/>
      <c r="C23" s="18"/>
      <c r="D23" s="18"/>
      <c r="E23" s="18"/>
      <c r="F23" s="18"/>
      <c r="G23" s="18"/>
      <c r="H23" s="18"/>
      <c r="I23" s="18"/>
      <c r="J23" s="18"/>
      <c r="K23" s="18"/>
      <c r="L23" s="18"/>
      <c r="M23" s="18"/>
    </row>
    <row r="24" spans="1:13" ht="15">
      <c r="A24" s="19" t="s">
        <v>11</v>
      </c>
      <c r="B24" s="19"/>
      <c r="C24" s="18"/>
      <c r="D24" s="18"/>
      <c r="E24" s="18"/>
      <c r="F24" s="18"/>
      <c r="G24" s="18"/>
      <c r="H24" s="18"/>
      <c r="I24" s="18"/>
      <c r="J24" s="18"/>
      <c r="K24" s="18"/>
      <c r="L24" s="18"/>
      <c r="M24" s="18"/>
    </row>
    <row r="25" spans="1:13" ht="15">
      <c r="A25" s="101"/>
      <c r="B25" s="102"/>
      <c r="C25" s="102"/>
      <c r="D25" s="102"/>
      <c r="E25" s="103"/>
      <c r="F25" s="18"/>
      <c r="G25" s="104"/>
      <c r="H25" s="104"/>
      <c r="I25" s="8"/>
      <c r="J25" s="8"/>
      <c r="K25" s="104"/>
      <c r="L25" s="104"/>
      <c r="M25" s="18"/>
    </row>
    <row r="26" spans="1:13" ht="15">
      <c r="A26" s="18"/>
      <c r="B26" s="18"/>
      <c r="C26" s="18"/>
      <c r="D26" s="18"/>
      <c r="E26" s="18"/>
      <c r="F26" s="18"/>
      <c r="G26" s="18"/>
      <c r="H26" s="18"/>
      <c r="I26" s="18"/>
      <c r="J26" s="18"/>
      <c r="K26" s="18"/>
      <c r="L26" s="18"/>
      <c r="M26" s="18"/>
    </row>
    <row r="27" spans="1:13" ht="15">
      <c r="A27" s="115" t="s">
        <v>29</v>
      </c>
      <c r="B27" s="115"/>
      <c r="C27" s="115"/>
      <c r="D27" s="115"/>
      <c r="E27" s="115"/>
      <c r="F27" s="115"/>
      <c r="G27" s="115"/>
      <c r="H27" s="115"/>
      <c r="I27" s="115"/>
      <c r="J27" s="115"/>
      <c r="K27" s="115"/>
      <c r="L27" s="115"/>
      <c r="M27" s="115"/>
    </row>
    <row r="28" spans="1:13" ht="39.75" customHeight="1">
      <c r="A28" s="95" t="s">
        <v>30</v>
      </c>
      <c r="B28" s="95"/>
      <c r="C28" s="95"/>
      <c r="D28" s="95"/>
      <c r="E28" s="95"/>
      <c r="F28" s="95"/>
      <c r="G28" s="95"/>
      <c r="H28" s="95"/>
      <c r="I28" s="95"/>
      <c r="J28" s="95"/>
      <c r="K28" s="95"/>
      <c r="L28" s="95"/>
      <c r="M28" s="95"/>
    </row>
    <row r="29" spans="1:13" ht="99" customHeight="1">
      <c r="A29" s="95" t="s">
        <v>54</v>
      </c>
      <c r="B29" s="95"/>
      <c r="C29" s="95"/>
      <c r="D29" s="95"/>
      <c r="E29" s="95"/>
      <c r="F29" s="95"/>
      <c r="G29" s="95"/>
      <c r="H29" s="95"/>
      <c r="I29" s="95"/>
      <c r="J29" s="95"/>
      <c r="K29" s="95"/>
      <c r="L29" s="95"/>
      <c r="M29" s="95"/>
    </row>
    <row r="30" spans="1:13" ht="50.25" customHeight="1">
      <c r="A30" s="95" t="s">
        <v>31</v>
      </c>
      <c r="B30" s="95"/>
      <c r="C30" s="95"/>
      <c r="D30" s="95"/>
      <c r="E30" s="95"/>
      <c r="F30" s="95"/>
      <c r="G30" s="95"/>
      <c r="H30" s="95"/>
      <c r="I30" s="95"/>
      <c r="J30" s="95"/>
      <c r="K30" s="95"/>
      <c r="L30" s="95"/>
      <c r="M30" s="95"/>
    </row>
  </sheetData>
  <sheetProtection/>
  <mergeCells count="14">
    <mergeCell ref="A1:M1"/>
    <mergeCell ref="A2:A3"/>
    <mergeCell ref="B2:B3"/>
    <mergeCell ref="C2:E2"/>
    <mergeCell ref="A27:M27"/>
    <mergeCell ref="A28:M28"/>
    <mergeCell ref="A29:M29"/>
    <mergeCell ref="A30:M30"/>
    <mergeCell ref="A5:A19"/>
    <mergeCell ref="A21:M21"/>
    <mergeCell ref="A22:M22"/>
    <mergeCell ref="A25:E25"/>
    <mergeCell ref="G25:H25"/>
    <mergeCell ref="K25:L25"/>
  </mergeCells>
  <printOptions/>
  <pageMargins left="0.7" right="0.7" top="0.75" bottom="0.75" header="0.3" footer="0.3"/>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1">
      <selection activeCell="E3" sqref="E3"/>
    </sheetView>
  </sheetViews>
  <sheetFormatPr defaultColWidth="9.140625" defaultRowHeight="15"/>
  <cols>
    <col min="3" max="3" width="37.421875" style="0" customWidth="1"/>
    <col min="5" max="5" width="12.7109375" style="0" bestFit="1" customWidth="1"/>
    <col min="6" max="6" width="34.140625" style="0" customWidth="1"/>
    <col min="14" max="15" width="12.00390625" style="0" bestFit="1" customWidth="1"/>
  </cols>
  <sheetData>
    <row r="1" spans="1:6" ht="23.25">
      <c r="A1" s="18"/>
      <c r="B1" s="39"/>
      <c r="C1" s="40" t="s">
        <v>57</v>
      </c>
      <c r="D1" s="2"/>
      <c r="E1" s="2"/>
      <c r="F1" s="41"/>
    </row>
    <row r="2" spans="1:6" ht="45.75" thickBot="1">
      <c r="A2" s="18"/>
      <c r="B2" s="42" t="s">
        <v>0</v>
      </c>
      <c r="C2" s="43" t="s">
        <v>32</v>
      </c>
      <c r="D2" s="44" t="s">
        <v>33</v>
      </c>
      <c r="E2" s="45" t="s">
        <v>34</v>
      </c>
      <c r="F2" s="46" t="s">
        <v>35</v>
      </c>
    </row>
    <row r="3" spans="1:6" ht="30">
      <c r="A3" s="18"/>
      <c r="B3" s="47">
        <v>1</v>
      </c>
      <c r="C3" s="48" t="s">
        <v>37</v>
      </c>
      <c r="D3" s="49">
        <v>15</v>
      </c>
      <c r="E3" s="50">
        <f>NPV(4%,'Plan otplate'!D5:D19)</f>
        <v>0</v>
      </c>
      <c r="F3" s="51" t="s">
        <v>36</v>
      </c>
    </row>
    <row r="4" spans="1:6" ht="30">
      <c r="A4" s="18"/>
      <c r="B4" s="47">
        <v>2</v>
      </c>
      <c r="C4" s="48" t="s">
        <v>38</v>
      </c>
      <c r="D4" s="49">
        <v>75</v>
      </c>
      <c r="E4" s="50">
        <f>NPV(4%,'Plan otplate'!E5:E19)</f>
        <v>0</v>
      </c>
      <c r="F4" s="51" t="s">
        <v>36</v>
      </c>
    </row>
    <row r="5" spans="1:6" ht="15">
      <c r="A5" s="18"/>
      <c r="B5" s="47">
        <v>3</v>
      </c>
      <c r="C5" s="52" t="s">
        <v>39</v>
      </c>
      <c r="D5" s="49">
        <v>5</v>
      </c>
      <c r="E5" s="67">
        <f>Ponuda!C8</f>
        <v>0</v>
      </c>
      <c r="F5" s="51">
        <f>IF('[1]Ponuda'!C10="Da",5,IF('[1]Ponuda'!C10="Ne",0,IF('[1]Ponuda'!C10="Djelomično",2,"")))</f>
      </c>
    </row>
    <row r="6" spans="1:6" ht="15.75" thickBot="1">
      <c r="A6" s="18"/>
      <c r="B6" s="53">
        <v>4</v>
      </c>
      <c r="C6" s="54" t="s">
        <v>40</v>
      </c>
      <c r="D6" s="55">
        <v>5</v>
      </c>
      <c r="E6" s="56">
        <f>SUM('Plan otplate'!D4:D19)</f>
        <v>0</v>
      </c>
      <c r="F6" s="57" t="s">
        <v>36</v>
      </c>
    </row>
    <row r="7" spans="1:6" ht="15">
      <c r="A7" s="18"/>
      <c r="B7" s="8"/>
      <c r="C7" s="12" t="s">
        <v>41</v>
      </c>
      <c r="D7" s="8"/>
      <c r="E7" s="18"/>
      <c r="F7" s="18"/>
    </row>
    <row r="8" spans="1:6" ht="15">
      <c r="A8" s="18"/>
      <c r="B8" s="18"/>
      <c r="C8" s="19" t="s">
        <v>10</v>
      </c>
      <c r="D8" s="18"/>
      <c r="E8" s="18"/>
      <c r="F8" s="18"/>
    </row>
    <row r="9" spans="1:6" ht="15">
      <c r="A9" s="18"/>
      <c r="B9" s="18"/>
      <c r="C9" s="18"/>
      <c r="D9" s="18"/>
      <c r="E9" s="18"/>
      <c r="F9" s="18"/>
    </row>
    <row r="10" spans="1:6" ht="15">
      <c r="A10" s="18"/>
      <c r="B10" s="18"/>
      <c r="C10" s="18" t="s">
        <v>11</v>
      </c>
      <c r="D10" s="18"/>
      <c r="E10" s="18"/>
      <c r="F10" s="18"/>
    </row>
    <row r="11" spans="1:6" ht="15">
      <c r="A11" s="18"/>
      <c r="B11" s="18"/>
      <c r="C11" s="117"/>
      <c r="D11" s="118"/>
      <c r="E11" s="119"/>
      <c r="F11" s="18"/>
    </row>
    <row r="12" spans="1:6" ht="15">
      <c r="A12" s="18"/>
      <c r="B12" s="18"/>
      <c r="C12" s="18"/>
      <c r="D12" s="18"/>
      <c r="E12" s="18"/>
      <c r="F12" s="18"/>
    </row>
    <row r="13" spans="1:6" ht="15">
      <c r="A13" s="18"/>
      <c r="B13" s="58" t="s">
        <v>0</v>
      </c>
      <c r="C13" s="120" t="s">
        <v>42</v>
      </c>
      <c r="D13" s="121"/>
      <c r="E13" s="121"/>
      <c r="F13" s="122"/>
    </row>
    <row r="14" spans="1:6" ht="15">
      <c r="A14" s="18"/>
      <c r="B14" s="59">
        <v>1</v>
      </c>
      <c r="C14" s="123" t="s">
        <v>43</v>
      </c>
      <c r="D14" s="124"/>
      <c r="E14" s="124"/>
      <c r="F14" s="125"/>
    </row>
    <row r="15" spans="1:6" ht="15">
      <c r="A15" s="18"/>
      <c r="B15" s="59">
        <v>2</v>
      </c>
      <c r="C15" s="116" t="s">
        <v>44</v>
      </c>
      <c r="D15" s="116"/>
      <c r="E15" s="116"/>
      <c r="F15" s="116"/>
    </row>
    <row r="16" spans="1:6" ht="15">
      <c r="A16" s="18"/>
      <c r="B16" s="59">
        <v>3</v>
      </c>
      <c r="C16" s="116" t="s">
        <v>45</v>
      </c>
      <c r="D16" s="116"/>
      <c r="E16" s="116"/>
      <c r="F16" s="116"/>
    </row>
    <row r="17" spans="1:6" ht="15">
      <c r="A17" s="18"/>
      <c r="B17" s="59">
        <v>4</v>
      </c>
      <c r="C17" s="116" t="s">
        <v>46</v>
      </c>
      <c r="D17" s="116"/>
      <c r="E17" s="116"/>
      <c r="F17" s="116"/>
    </row>
  </sheetData>
  <sheetProtection/>
  <mergeCells count="6">
    <mergeCell ref="C16:F16"/>
    <mergeCell ref="C17:F17"/>
    <mergeCell ref="C11:E11"/>
    <mergeCell ref="C13:F13"/>
    <mergeCell ref="C14:F14"/>
    <mergeCell ref="C15:F15"/>
  </mergeCells>
  <printOptions/>
  <pageMargins left="0.7" right="0.7"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B8"/>
  <sheetViews>
    <sheetView zoomScalePageLayoutView="0" workbookViewId="0" topLeftCell="A1">
      <selection activeCell="C13" sqref="C13"/>
    </sheetView>
  </sheetViews>
  <sheetFormatPr defaultColWidth="9.140625" defaultRowHeight="15"/>
  <cols>
    <col min="1" max="1" width="59.00390625" style="0" customWidth="1"/>
    <col min="2" max="2" width="32.28125" style="0" customWidth="1"/>
  </cols>
  <sheetData>
    <row r="1" spans="1:2" ht="23.25">
      <c r="A1" s="60" t="s">
        <v>50</v>
      </c>
      <c r="B1" s="61" t="s">
        <v>58</v>
      </c>
    </row>
    <row r="2" spans="1:2" ht="15">
      <c r="A2" s="62" t="s">
        <v>47</v>
      </c>
      <c r="B2" s="63">
        <v>148224.03</v>
      </c>
    </row>
    <row r="3" spans="1:2" ht="15">
      <c r="A3" s="64" t="s">
        <v>48</v>
      </c>
      <c r="B3" s="63">
        <v>296917.22</v>
      </c>
    </row>
    <row r="4" spans="1:2" ht="15.75" thickBot="1">
      <c r="A4" s="65" t="s">
        <v>49</v>
      </c>
      <c r="B4" s="66">
        <v>895</v>
      </c>
    </row>
    <row r="5" spans="1:2" ht="15">
      <c r="A5" s="18"/>
      <c r="B5" s="18"/>
    </row>
    <row r="6" spans="1:2" ht="15">
      <c r="A6" s="18"/>
      <c r="B6" s="18"/>
    </row>
    <row r="7" spans="1:2" ht="15">
      <c r="A7" s="126" t="s">
        <v>51</v>
      </c>
      <c r="B7" s="126"/>
    </row>
    <row r="8" spans="1:2" ht="15">
      <c r="A8" s="18" t="s">
        <v>10</v>
      </c>
      <c r="B8" s="18"/>
    </row>
  </sheetData>
  <sheetProtection/>
  <mergeCells count="1">
    <mergeCell ref="A7:B7"/>
  </mergeCells>
  <printOptions/>
  <pageMargins left="0.7" right="0.7" top="0.75" bottom="0.75" header="0.3" footer="0.3"/>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Zoran Gumbas</cp:lastModifiedBy>
  <dcterms:created xsi:type="dcterms:W3CDTF">2015-02-11T13:16:45Z</dcterms:created>
  <dcterms:modified xsi:type="dcterms:W3CDTF">2015-02-27T13:27:57Z</dcterms:modified>
  <cp:category/>
  <cp:version/>
  <cp:contentType/>
  <cp:contentStatus/>
</cp:coreProperties>
</file>